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tabRatio="500" activeTab="0"/>
  </bookViews>
  <sheets>
    <sheet name="титул" sheetId="1" r:id="rId1"/>
    <sheet name="сводная" sheetId="2" r:id="rId2"/>
    <sheet name="план уч.проц" sheetId="3" r:id="rId3"/>
    <sheet name="вариатив" sheetId="4" r:id="rId4"/>
    <sheet name="промеж.аттестация" sheetId="5" r:id="rId5"/>
    <sheet name="кабинеты" sheetId="6" r:id="rId6"/>
    <sheet name="календ график" sheetId="7" r:id="rId7"/>
  </sheets>
  <definedNames/>
  <calcPr fullCalcOnLoad="1"/>
</workbook>
</file>

<file path=xl/sharedStrings.xml><?xml version="1.0" encoding="utf-8"?>
<sst xmlns="http://schemas.openxmlformats.org/spreadsheetml/2006/main" count="725" uniqueCount="400">
  <si>
    <t>УЧЕБНЫЙ  ПЛАН</t>
  </si>
  <si>
    <t>образовательной программы подготовки специалистов среднего звена</t>
  </si>
  <si>
    <t>Государственное бюджетное профессиональное образовательное учреждение Иркутской области                                                                  "Иркутский техникум транспорта и строительства"</t>
  </si>
  <si>
    <t>по специальности среднего профессионального образования</t>
  </si>
  <si>
    <t>23.02.01  Организация перевозок и управление на транспорте (железнодорожном)</t>
  </si>
  <si>
    <t xml:space="preserve">базовая  подготовка </t>
  </si>
  <si>
    <r>
      <rPr>
        <u val="single"/>
        <sz val="14"/>
        <rFont val="Times New Roman"/>
        <family val="1"/>
      </rPr>
      <t>Квалификация</t>
    </r>
    <r>
      <rPr>
        <sz val="14"/>
        <rFont val="Times New Roman"/>
        <family val="1"/>
      </rPr>
      <t>: техник</t>
    </r>
  </si>
  <si>
    <r>
      <rPr>
        <u val="single"/>
        <sz val="14"/>
        <rFont val="Times New Roman"/>
        <family val="1"/>
      </rPr>
      <t xml:space="preserve">Форма обучения </t>
    </r>
    <r>
      <rPr>
        <sz val="14"/>
        <rFont val="Times New Roman"/>
        <family val="1"/>
      </rPr>
      <t>- очная</t>
    </r>
  </si>
  <si>
    <t>Уровень образования: основное общее образование</t>
  </si>
  <si>
    <r>
      <rPr>
        <u val="single"/>
        <sz val="14"/>
        <color indexed="55"/>
        <rFont val="Times New Roman"/>
        <family val="1"/>
      </rPr>
      <t>Профиль получаемого профессионального образования:</t>
    </r>
    <r>
      <rPr>
        <sz val="14"/>
        <color indexed="55"/>
        <rFont val="Times New Roman"/>
        <family val="1"/>
      </rPr>
      <t xml:space="preserve"> технический</t>
    </r>
  </si>
  <si>
    <t>Образовательная программа среднего профессионального образования подготовки специалистов среднего звена (далее - ОП СПО ППСЗ) 23.02.01 Организация перевозок и управление на транспорте (железнодорожном)</t>
  </si>
  <si>
    <t>Срок получения ОП СПО ППСЗ – 3 года 10 месяцев на базе основного общего образования.</t>
  </si>
  <si>
    <t xml:space="preserve"> практика</t>
  </si>
  <si>
    <t>курсы</t>
  </si>
  <si>
    <t>обучение по дисциплинам и междисциплинарным курсам</t>
  </si>
  <si>
    <t>учебная              практика</t>
  </si>
  <si>
    <t>по профилю специальности</t>
  </si>
  <si>
    <t>преддипломная</t>
  </si>
  <si>
    <t>промежуточная аттестация</t>
  </si>
  <si>
    <t>госудрственная (итоговая) аттестация</t>
  </si>
  <si>
    <t>каникулы</t>
  </si>
  <si>
    <t>всего (по курсам)</t>
  </si>
  <si>
    <t>1 курс</t>
  </si>
  <si>
    <t>2 курс</t>
  </si>
  <si>
    <t>3 курс</t>
  </si>
  <si>
    <t>4 курс</t>
  </si>
  <si>
    <t>Всего</t>
  </si>
  <si>
    <t>индекс</t>
  </si>
  <si>
    <t>наименование циклов разделов, дисциплин, ПМ,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</si>
  <si>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</si>
  <si>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</si>
  <si>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(часов в семестр)</t>
  </si>
  <si>
    <t xml:space="preserve">макисмальная нагрузка </t>
  </si>
  <si>
    <t>самостоятельная работа</t>
  </si>
  <si>
    <t>обязательная аудиторная</t>
  </si>
  <si>
    <t>всего занятий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</si>
  <si>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</si>
  <si>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</si>
  <si>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</si>
  <si>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</si>
  <si>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</si>
  <si>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</si>
  <si>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</si>
  <si>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</si>
  <si>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лаб. и практ. занятий, вкл. семинары</t>
  </si>
  <si>
    <t>курсовых работ (проектов)</t>
  </si>
  <si>
    <t>О.00</t>
  </si>
  <si>
    <t>Общеобразовательный цикл</t>
  </si>
  <si>
    <t>ОУД.00</t>
  </si>
  <si>
    <t>Общие  дисциплины</t>
  </si>
  <si>
    <t>ОУД.01</t>
  </si>
  <si>
    <t xml:space="preserve">Русский язык </t>
  </si>
  <si>
    <t>-,Э</t>
  </si>
  <si>
    <t>ОУД.02</t>
  </si>
  <si>
    <t xml:space="preserve"> Литература</t>
  </si>
  <si>
    <t>-, ДЗ</t>
  </si>
  <si>
    <t>ОУД.03</t>
  </si>
  <si>
    <t>Иностранный язык</t>
  </si>
  <si>
    <t>-,-,ДЗ</t>
  </si>
  <si>
    <t>ОУД.04</t>
  </si>
  <si>
    <t>История</t>
  </si>
  <si>
    <t>ОУД.05</t>
  </si>
  <si>
    <t>Физическая культура</t>
  </si>
  <si>
    <t>З,З, ДЗ</t>
  </si>
  <si>
    <t>ОУД.06</t>
  </si>
  <si>
    <t>Основы безопасности жизнедеятельности</t>
  </si>
  <si>
    <t>ОУД.07</t>
  </si>
  <si>
    <t xml:space="preserve">Астрономия </t>
  </si>
  <si>
    <t>Общие  дисциплины (профильные)</t>
  </si>
  <si>
    <t>ОУД.08</t>
  </si>
  <si>
    <t>Математика</t>
  </si>
  <si>
    <t>Профильные дисциплины по выбору из обязательных предметных областей</t>
  </si>
  <si>
    <t>ОУД.09</t>
  </si>
  <si>
    <t xml:space="preserve">Информатика </t>
  </si>
  <si>
    <t>ОУД.10</t>
  </si>
  <si>
    <t>Физика</t>
  </si>
  <si>
    <t>-, Э</t>
  </si>
  <si>
    <t>Дисциплины по выбору из обязательных предметных областей</t>
  </si>
  <si>
    <t>ОУД.11</t>
  </si>
  <si>
    <t>Химия</t>
  </si>
  <si>
    <t xml:space="preserve"> -, Э</t>
  </si>
  <si>
    <t>ОУД.12</t>
  </si>
  <si>
    <t>ОУД.13</t>
  </si>
  <si>
    <t>Биология</t>
  </si>
  <si>
    <t>ДЗ</t>
  </si>
  <si>
    <t>ОУД.14</t>
  </si>
  <si>
    <t>География</t>
  </si>
  <si>
    <t>ОУД.15</t>
  </si>
  <si>
    <t>Экология</t>
  </si>
  <si>
    <t>Э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</si>
  <si>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</si>
  <si>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</si>
  <si>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</si>
  <si>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</si>
  <si>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–,–,–,–,-,ДЗ,–,–,</t>
  </si>
  <si>
    <t>ОГСЭ.02</t>
  </si>
  <si>
    <t>–,–,ДЗ,–,–,–,–,–</t>
  </si>
  <si>
    <t>ОГСЭ.03</t>
  </si>
  <si>
    <t>–,–,-,-,-,-,ДЗ,–</t>
  </si>
  <si>
    <t>ОГСЭ.04</t>
  </si>
  <si>
    <t>–,–,-,З,З,З,ДЗ,–</t>
  </si>
  <si>
    <t>ЕН.00</t>
  </si>
  <si>
    <t>Математический и общий естественнонаучный цикл</t>
  </si>
  <si>
    <t>ЕН.01</t>
  </si>
  <si>
    <t>–,–,–,ДЗ,–,–,–,–</t>
  </si>
  <si>
    <t>ЕН.02</t>
  </si>
  <si>
    <t>–,–,-,ДЗ,–,–,–,–</t>
  </si>
  <si>
    <t>ОП.00</t>
  </si>
  <si>
    <t>Профессиональный цикл</t>
  </si>
  <si>
    <t>Общепрофессиональные дисциплины</t>
  </si>
  <si>
    <t>вариатив</t>
  </si>
  <si>
    <t xml:space="preserve">ОП.01 </t>
  </si>
  <si>
    <t xml:space="preserve">Инженерная графика             </t>
  </si>
  <si>
    <t>,-,-,-,ДЗ,-,-,-,-</t>
  </si>
  <si>
    <t xml:space="preserve">ОП.02 </t>
  </si>
  <si>
    <t xml:space="preserve">Электротехника и электроника                       </t>
  </si>
  <si>
    <t>,-,-,Э,-</t>
  </si>
  <si>
    <t>ОП.03</t>
  </si>
  <si>
    <t xml:space="preserve">Метрология, стнандартизация и сертификация                      </t>
  </si>
  <si>
    <t>,-,-,З,-</t>
  </si>
  <si>
    <t>ОП.04</t>
  </si>
  <si>
    <t>Транспортная система России</t>
  </si>
  <si>
    <t>,-,Э,-,-,-,</t>
  </si>
  <si>
    <t>ОП.05</t>
  </si>
  <si>
    <t>Технические средства на железнодорожном транспорте</t>
  </si>
  <si>
    <t>,-,-,-,-,Э,-,-,-</t>
  </si>
  <si>
    <t>ОП.06</t>
  </si>
  <si>
    <t>Правовое обеспечение профессиональной  деятельности</t>
  </si>
  <si>
    <t>,-,-,-,-,ДЗ,-,-,-,</t>
  </si>
  <si>
    <t>ОП.07</t>
  </si>
  <si>
    <t xml:space="preserve">Охрана труда         </t>
  </si>
  <si>
    <t>,-,-,-,-, -,Э,-,-,</t>
  </si>
  <si>
    <t>ОП.08</t>
  </si>
  <si>
    <t>Безопасность жизнедеятельности + учебные сборы</t>
  </si>
  <si>
    <t>,-,-,-, -, ДЗ,-,-,</t>
  </si>
  <si>
    <t>ОП.09</t>
  </si>
  <si>
    <t>Общий курс железных дорог</t>
  </si>
  <si>
    <t>Э,-,-,-,-,-,-</t>
  </si>
  <si>
    <t>ОП.10</t>
  </si>
  <si>
    <t>,-,-,-,-,-,-,З,-</t>
  </si>
  <si>
    <t>ОП.12</t>
  </si>
  <si>
    <t>,-,-,-,-,-,З,-,-,</t>
  </si>
  <si>
    <t>УД.01</t>
  </si>
  <si>
    <t>Основы учебно-исследовательской и проектной деятельности</t>
  </si>
  <si>
    <t>-,З</t>
  </si>
  <si>
    <t>ПМ.00</t>
  </si>
  <si>
    <t>Профессиональные модули</t>
  </si>
  <si>
    <t>ПМ.01</t>
  </si>
  <si>
    <t>Организация перевозочного процесса  на ж/д транспорте</t>
  </si>
  <si>
    <t>МДК.01.01</t>
  </si>
  <si>
    <t xml:space="preserve"> Технология перевозочного процесса на ж/д транспорте</t>
  </si>
  <si>
    <t>,-, -,-, Э,-,-</t>
  </si>
  <si>
    <t>МДК..01.02</t>
  </si>
  <si>
    <t>Информационное обеспечение перевозочного процесса  на ж/д транспорте</t>
  </si>
  <si>
    <t>,-,-,-,ДЗ,-,-,-,</t>
  </si>
  <si>
    <t>МДК..01.03</t>
  </si>
  <si>
    <t xml:space="preserve">Автоматизированные системы управления на железнодорожном транспорте </t>
  </si>
  <si>
    <t>,-,-,-,З,-,-,-,-</t>
  </si>
  <si>
    <t>УП.01</t>
  </si>
  <si>
    <t>Учебная практика</t>
  </si>
  <si>
    <t>,-,-,-, ДЗ,-,-,-</t>
  </si>
  <si>
    <t>ПП.01</t>
  </si>
  <si>
    <t>Производственная практика</t>
  </si>
  <si>
    <t>,-,-,-, -,ДЗ,-,-,-</t>
  </si>
  <si>
    <t>Экзамен (квалификационный)</t>
  </si>
  <si>
    <t>Эк</t>
  </si>
  <si>
    <t>ПМ.02</t>
  </si>
  <si>
    <t>Организация сервисного обслуживания на   ж/д транспорте</t>
  </si>
  <si>
    <t>МДК.02.01</t>
  </si>
  <si>
    <t>Организация движения на ж/д транспорте</t>
  </si>
  <si>
    <t>,-, -, -, -,-,ДЗ,Э,</t>
  </si>
  <si>
    <t>МДК.02.02</t>
  </si>
  <si>
    <t>Организация пассажирских перевозок и обслуживание пассажиров на ж/д транспорте</t>
  </si>
  <si>
    <t>,-, -, -, -,-,ДЗ,Э,-,</t>
  </si>
  <si>
    <t>УП.02</t>
  </si>
  <si>
    <t>,-,-,-, -,-,-,ДЗ,-,</t>
  </si>
  <si>
    <t>ПП.02</t>
  </si>
  <si>
    <t>,-,-,-,-,-,-,ДЗ,-,</t>
  </si>
  <si>
    <t>ПМ.03</t>
  </si>
  <si>
    <t>Организация транспортно-логистической деятельности на ж/д транспорте</t>
  </si>
  <si>
    <t>МДК.03.01</t>
  </si>
  <si>
    <t>Транспортно-экспедиционная деятельность на ж/д транспорте</t>
  </si>
  <si>
    <t>,-,-,-,-,-,-, ДЗ, -</t>
  </si>
  <si>
    <t>МДК.03.02</t>
  </si>
  <si>
    <t>Обеспечение грузовых перевозок на ж/д транспорте</t>
  </si>
  <si>
    <t>,-,-,-,-,-,-,-, ДЗ</t>
  </si>
  <si>
    <t>МДК.03.03</t>
  </si>
  <si>
    <t>Перевозка грузов на особых условиях</t>
  </si>
  <si>
    <t>УП.03</t>
  </si>
  <si>
    <t>,-,-,-, -,-,-,-,ДЗ</t>
  </si>
  <si>
    <t>ПП.03</t>
  </si>
  <si>
    <t>,-,-,-,-,-,-,-,ДЗ</t>
  </si>
  <si>
    <t>ПМ.04</t>
  </si>
  <si>
    <t xml:space="preserve">Выполнение работ по профессии                       17244 Приемосдатчик груза и багажа </t>
  </si>
  <si>
    <t>МДК.04.01</t>
  </si>
  <si>
    <t>Технология выполнения работ приемосдатчика груза и багажа</t>
  </si>
  <si>
    <t>,-,-,-,-,-,Э,-,-</t>
  </si>
  <si>
    <t>УП.04</t>
  </si>
  <si>
    <t>ПП.04</t>
  </si>
  <si>
    <t>,-,-,-,-,-, ДЗ,-,-</t>
  </si>
  <si>
    <t>ПМ.05</t>
  </si>
  <si>
    <t xml:space="preserve">Выполнение работ по профессии  25354 Оператор при дежурном по станции </t>
  </si>
  <si>
    <t>МДК.05.01</t>
  </si>
  <si>
    <t>Технология выполнения работ оператора при дежурном по станции</t>
  </si>
  <si>
    <t>УП.05</t>
  </si>
  <si>
    <t>ПП.05</t>
  </si>
  <si>
    <t>,-,-,-,-, ДЗ,-,-,-,</t>
  </si>
  <si>
    <t>ВСЕГО</t>
  </si>
  <si>
    <t>ПА.00</t>
  </si>
  <si>
    <t>Промежуточная аттестация</t>
  </si>
  <si>
    <t>ПДП.00</t>
  </si>
  <si>
    <t>Преддипломная практика</t>
  </si>
  <si>
    <t>4 нед</t>
  </si>
  <si>
    <t>ГИА.00</t>
  </si>
  <si>
    <t>Государственная итоговая аттестация</t>
  </si>
  <si>
    <t>6 нед</t>
  </si>
  <si>
    <t>всего</t>
  </si>
  <si>
    <t>дисциплин и МДК</t>
  </si>
  <si>
    <t>учеб.практики</t>
  </si>
  <si>
    <t xml:space="preserve">произ. практики </t>
  </si>
  <si>
    <t>пред. практики</t>
  </si>
  <si>
    <t xml:space="preserve">экзаменов </t>
  </si>
  <si>
    <t>дифф. зачетов</t>
  </si>
  <si>
    <t>зачетов</t>
  </si>
  <si>
    <t>Индекс</t>
  </si>
  <si>
    <t>Наименование циклов, дисциплин, профессиональных модулей, МДК, практик</t>
  </si>
  <si>
    <t>кол-во часов по примерной программе</t>
  </si>
  <si>
    <t>вариативная часть</t>
  </si>
  <si>
    <t xml:space="preserve">Общепрофессиональный цикл </t>
  </si>
  <si>
    <t>Безопасность жизнедеятельности</t>
  </si>
  <si>
    <t>Основы УиПД</t>
  </si>
  <si>
    <t xml:space="preserve">Профессиональный цикл </t>
  </si>
  <si>
    <t>Организации выполнения  работ приемосдатчика груза и багажа в поездах</t>
  </si>
  <si>
    <t>Организация работы оператора при дежурном по станции</t>
  </si>
  <si>
    <t>Итого:</t>
  </si>
  <si>
    <t>Курс, семестр</t>
  </si>
  <si>
    <t>Зачеты</t>
  </si>
  <si>
    <t>Дифференцированные зачеты</t>
  </si>
  <si>
    <t>Экзамены</t>
  </si>
  <si>
    <t>1 КУРС</t>
  </si>
  <si>
    <t>1 семестр</t>
  </si>
  <si>
    <t>2 семестр</t>
  </si>
  <si>
    <t>Литература</t>
  </si>
  <si>
    <t>Русский язык</t>
  </si>
  <si>
    <t>Основы учебно-исследовательской деятельности</t>
  </si>
  <si>
    <t>Обществознание(вкл. экономику и право)</t>
  </si>
  <si>
    <t>Информатика</t>
  </si>
  <si>
    <t>Астрономия</t>
  </si>
  <si>
    <t>2 КУРС</t>
  </si>
  <si>
    <t>3 семестр</t>
  </si>
  <si>
    <t>Метрология, стандартизация и сертификация</t>
  </si>
  <si>
    <t>ОГСЭ.02 История</t>
  </si>
  <si>
    <t>4 семестр</t>
  </si>
  <si>
    <t>ОГСЭ.04 Физическая культура</t>
  </si>
  <si>
    <t>ЕН.01 Математика</t>
  </si>
  <si>
    <t>МДК.01.01 Технология перевозочного процесса на жд транспорте</t>
  </si>
  <si>
    <t>МДК.01.03 АСУ</t>
  </si>
  <si>
    <t>ЕН.02 Информатика</t>
  </si>
  <si>
    <t>Электротехника и электроника</t>
  </si>
  <si>
    <t>Инженерная графика</t>
  </si>
  <si>
    <t>МДК.01.02 Информационное обеспечение перевозочного процесса на жд транспорте</t>
  </si>
  <si>
    <t>УП.01 Учебная практика</t>
  </si>
  <si>
    <t>3 КУРС</t>
  </si>
  <si>
    <t>5 семестр</t>
  </si>
  <si>
    <t>Правовое обеспечение профессиональной деятельности</t>
  </si>
  <si>
    <t>Технические средства на жд транспорте</t>
  </si>
  <si>
    <t>Экв ПМ.01 Организация перевозочного процесса на жд транспорте</t>
  </si>
  <si>
    <t>Производственная практика ПП.01</t>
  </si>
  <si>
    <t>МДК.05.01 Технология  выполнения работ оператора при дежурном по станции</t>
  </si>
  <si>
    <t>Производственная практика ПП.05</t>
  </si>
  <si>
    <t>Экв ПМ.05 Выполнение работ по профессии Оператор при дежурном по станции</t>
  </si>
  <si>
    <t>6 семестр</t>
  </si>
  <si>
    <t>ОГСЭ.01 Основы философии</t>
  </si>
  <si>
    <t xml:space="preserve">Охрана труда </t>
  </si>
  <si>
    <t>МДК.02.01 Организация движения на жд транспорте</t>
  </si>
  <si>
    <t xml:space="preserve">МДК.04.01 Технология выполнения работ приемосдатчика груза и багажа в поездах </t>
  </si>
  <si>
    <t>МДК.02.02. Организация пассажирских перевозок и обслуживание пассажиров на жд транспорте</t>
  </si>
  <si>
    <t xml:space="preserve">Экв ПМ.04. Выполнение работ по профессии  приемосдатчика груза и багажа в поездах </t>
  </si>
  <si>
    <t>Производственная практика ПП.04</t>
  </si>
  <si>
    <t>4 КУРС</t>
  </si>
  <si>
    <t>7 семестр</t>
  </si>
  <si>
    <t>ОГСЭ.03 Иностранный язык</t>
  </si>
  <si>
    <t>Учебная практика УП.02</t>
  </si>
  <si>
    <t>Экв ПМ.02 Организация сервисного обслуживания на жд транспорте</t>
  </si>
  <si>
    <t>Производственная практика ПП.02</t>
  </si>
  <si>
    <t>МДК.03.01 Транспортно-экспедиционная деятельность на жд транспорте</t>
  </si>
  <si>
    <t>МДК.03.02. Обеспечение грузовых перевозок на жд транспорте</t>
  </si>
  <si>
    <t>8 семестр</t>
  </si>
  <si>
    <t xml:space="preserve">МДК.03.03 Перевозка грузов на особых условиях </t>
  </si>
  <si>
    <t>Экв ПМ.03 Организация транспортно-логистической деятельности на жд транспорте</t>
  </si>
  <si>
    <t>Учебная практика УП.03</t>
  </si>
  <si>
    <t>Производственная практика ПП.03</t>
  </si>
  <si>
    <t>3. Перечень кабинетов, лабораторий, мастерских и др. для подготовки ОП СПО ППСЗ                   23.02.01 Организация перевозок и управление на транспорте (по видам)</t>
  </si>
  <si>
    <t>Кабинеты</t>
  </si>
  <si>
    <t>1.</t>
  </si>
  <si>
    <t>Кабинет русского языка и литературы</t>
  </si>
  <si>
    <t>2.</t>
  </si>
  <si>
    <t>Кабинет иностранного языка</t>
  </si>
  <si>
    <t>3.</t>
  </si>
  <si>
    <t>Кабинет истории и обществознания</t>
  </si>
  <si>
    <t>4.</t>
  </si>
  <si>
    <t>Кабинет химии, биологии</t>
  </si>
  <si>
    <t>5.</t>
  </si>
  <si>
    <t>Кабинет математики</t>
  </si>
  <si>
    <t>6.</t>
  </si>
  <si>
    <t>Кабинет информатики и информационных систем</t>
  </si>
  <si>
    <t>7.</t>
  </si>
  <si>
    <t>Кабинет физики</t>
  </si>
  <si>
    <t>8.</t>
  </si>
  <si>
    <t>Кабинет социально-экономических дисциплин</t>
  </si>
  <si>
    <t>9.</t>
  </si>
  <si>
    <t>Кабинет ОБЖ, БЖ и охраны труда</t>
  </si>
  <si>
    <t>Кабинет инженерной графики</t>
  </si>
  <si>
    <t>Кабинет метрологии, стандартизации и сертификации</t>
  </si>
  <si>
    <t>Кабинет транспортной системы России</t>
  </si>
  <si>
    <t>Кабинет технических средств жд транспорта</t>
  </si>
  <si>
    <t>Кабинет организации перевозочного процесса на жд транспорте</t>
  </si>
  <si>
    <t>Кабинет организации сервисного обслуживания на транспорте</t>
  </si>
  <si>
    <t>Кабинет управления персоналом</t>
  </si>
  <si>
    <t>Кабинет основ исследовательской деятельности</t>
  </si>
  <si>
    <t>Кабинет организации транспортно-логистической деятельности</t>
  </si>
  <si>
    <t>Лаборатории</t>
  </si>
  <si>
    <t>Лаборатория электротехники и электроники</t>
  </si>
  <si>
    <t>Лаборатория управления движением</t>
  </si>
  <si>
    <t>Лаборатория  автоматизированных систем управления</t>
  </si>
  <si>
    <t>Спортивный комплекс</t>
  </si>
  <si>
    <t>Спортивный зал</t>
  </si>
  <si>
    <t>Открытый стадион широкого профиля с элементами полосы препядствий</t>
  </si>
  <si>
    <t>Стрелковый тир</t>
  </si>
  <si>
    <t>Залы</t>
  </si>
  <si>
    <t>Библиотека</t>
  </si>
  <si>
    <t xml:space="preserve">Читальный зал с выходом в Интернет </t>
  </si>
  <si>
    <t>Актовый зал</t>
  </si>
  <si>
    <t>1. Календарный учебный график по специальности                                                                                                                                                            23.02.01 Организация перевозок и управление на транспорте (железнодорожном)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</si>
  <si>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</si>
  <si>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</si>
  <si>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</si>
  <si>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</si>
  <si>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</si>
  <si>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</si>
  <si>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</si>
  <si>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</si>
  <si>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</si>
  <si>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</si>
  <si>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</si>
  <si>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</si>
  <si>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</si>
  <si>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</si>
  <si>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</si>
  <si>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</si>
  <si>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</si>
  <si>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</si>
  <si>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</si>
  <si>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</si>
  <si>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</si>
  <si>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</si>
  <si>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</si>
  <si>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</si>
  <si>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</si>
  <si>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</si>
  <si>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</si>
  <si>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</si>
  <si>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</si>
  <si>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</si>
  <si>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</si>
  <si>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</si>
  <si>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</si>
  <si>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</si>
  <si>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</si>
  <si>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</si>
  <si>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Т</t>
  </si>
  <si>
    <t>Т/А</t>
  </si>
  <si>
    <t>К</t>
  </si>
  <si>
    <t>А</t>
  </si>
  <si>
    <t>У</t>
  </si>
  <si>
    <t>П</t>
  </si>
  <si>
    <t>П/А</t>
  </si>
  <si>
    <t>Д</t>
  </si>
  <si>
    <t>КР</t>
  </si>
  <si>
    <t>З</t>
  </si>
  <si>
    <t>Обозначения:</t>
  </si>
  <si>
    <t>обучение по дисциплинам и МДК</t>
  </si>
  <si>
    <t xml:space="preserve">учебная практика </t>
  </si>
  <si>
    <t>С</t>
  </si>
  <si>
    <t>учебные сборы в теоретическом обучении</t>
  </si>
  <si>
    <t>производственная практика по профилю профессии</t>
  </si>
  <si>
    <t>подготовка выпускной квалификационной работы</t>
  </si>
  <si>
    <t>преддипломна практика</t>
  </si>
  <si>
    <t>защита выпускной квалификационной  работы</t>
  </si>
  <si>
    <t>-,-, Э</t>
  </si>
  <si>
    <t>Основы финансовой грамотности</t>
  </si>
  <si>
    <t xml:space="preserve">Распределение вариативной части  ОП СПО ППСЗ                                                                  23.02.01 Организация перевозок и управление на транспорте (железнодорожном)  </t>
  </si>
  <si>
    <t>Формы промежуточной аттестации ОП СПО ППСЗ                                                                                          23.02.01 Организация перевозок и управление на  транспорте (железнодорожном)(2019-2023 гг.)</t>
  </si>
  <si>
    <t xml:space="preserve">Консультации  из расчета 4 часа на  обучающегося в год.                                                                                                                                                                   Государственная  итоговая  аттестация.                                                                                                                                   Подготовка ВКР (дипломной работы)  4 недели.  Защита ВКР (дипломной работы)  2 недели.      </t>
  </si>
  <si>
    <t>ОП.11</t>
  </si>
  <si>
    <t>Нормативный срок освоения СПО ППСЗ - 3 года 10 мес. Год начала подготовки по УП - 2020</t>
  </si>
  <si>
    <t xml:space="preserve">1. Сводные данные по бюджету времени (в неделях)   по специальности                                                                                                                                                                     23.02.01 Организация перевозок и управление на транспорте (железнодорожном)  (2020-2024 уч. год)  </t>
  </si>
  <si>
    <t>2. План учебного процесса по специальности  23.02.01  Организация перевозок и управление на транспорте (железнодорожном)  2020-2024 уч. год</t>
  </si>
  <si>
    <t>Конструктор карьеры</t>
  </si>
  <si>
    <t>Обществознание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</si>
</sst>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8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color indexed="55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sz val="12"/>
      <color indexed="55"/>
      <name val="Times New Roman"/>
      <family val="1"/>
    </font>
    <font>
      <sz val="12"/>
      <name val="Times New Roman"/>
      <family val="1"/>
    </font>
    <font>
      <sz val="18"/>
      <color indexed="55"/>
      <name val="Calibri"/>
      <family val="2"/>
    </font>
    <font>
      <sz val="10"/>
      <color indexed="5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5"/>
      <name val="Times New Roman"/>
      <family val="1"/>
    </font>
    <font>
      <sz val="10"/>
      <color indexed="45"/>
      <name val="Times New Roman"/>
      <family val="1"/>
    </font>
    <font>
      <b/>
      <sz val="10"/>
      <color indexed="54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8"/>
      <color indexed="45"/>
      <name val="Calibri"/>
      <family val="2"/>
    </font>
    <font>
      <b/>
      <sz val="10"/>
      <color indexed="55"/>
      <name val="Times New Roman"/>
      <family val="1"/>
    </font>
    <font>
      <i/>
      <sz val="10"/>
      <name val="Times New Roman"/>
      <family val="1"/>
    </font>
    <font>
      <sz val="12"/>
      <color indexed="55"/>
      <name val="Calibri"/>
      <family val="2"/>
    </font>
    <font>
      <sz val="18"/>
      <color indexed="36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color indexed="55"/>
      <name val="Times New Roman"/>
      <family val="1"/>
    </font>
    <font>
      <sz val="8"/>
      <name val="Times New Roman"/>
      <family val="1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8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333399"/>
      <name val="Times New Roman"/>
      <family val="1"/>
    </font>
    <font>
      <sz val="10"/>
      <color rgb="FF008000"/>
      <name val="Times New Roman"/>
      <family val="1"/>
    </font>
    <font>
      <b/>
      <sz val="10"/>
      <color rgb="FF008000"/>
      <name val="Times New Roman"/>
      <family val="1"/>
    </font>
    <font>
      <sz val="18"/>
      <color rgb="FFFF00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sz val="18"/>
      <color rgb="FF99CCFF"/>
      <name val="Calibri"/>
      <family val="2"/>
    </font>
    <font>
      <sz val="8"/>
      <color rgb="FF000000"/>
      <name val="Times New Roman"/>
      <family val="1"/>
    </font>
    <font>
      <u val="single"/>
      <sz val="14"/>
      <color rgb="FF00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ADA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left"/>
    </xf>
    <xf numFmtId="0" fontId="65" fillId="0" borderId="10" xfId="0" applyFont="1" applyBorder="1" applyAlignment="1">
      <alignment/>
    </xf>
    <xf numFmtId="0" fontId="68" fillId="33" borderId="10" xfId="0" applyFont="1" applyFill="1" applyBorder="1" applyAlignment="1">
      <alignment horizontal="center" vertical="top" wrapText="1"/>
    </xf>
    <xf numFmtId="0" fontId="6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70" fillId="0" borderId="11" xfId="0" applyFont="1" applyBorder="1" applyAlignment="1">
      <alignment horizontal="center" textRotation="90" wrapText="1"/>
    </xf>
    <xf numFmtId="0" fontId="70" fillId="0" borderId="0" xfId="0" applyFont="1" applyAlignment="1">
      <alignment/>
    </xf>
    <xf numFmtId="0" fontId="70" fillId="0" borderId="12" xfId="0" applyFont="1" applyBorder="1" applyAlignment="1">
      <alignment horizontal="center" vertical="top"/>
    </xf>
    <xf numFmtId="0" fontId="70" fillId="0" borderId="13" xfId="0" applyFont="1" applyBorder="1" applyAlignment="1">
      <alignment horizontal="center" vertical="top"/>
    </xf>
    <xf numFmtId="0" fontId="70" fillId="0" borderId="14" xfId="0" applyFont="1" applyBorder="1" applyAlignment="1">
      <alignment horizontal="center" textRotation="90" wrapText="1"/>
    </xf>
    <xf numFmtId="0" fontId="70" fillId="0" borderId="11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vertical="center" wrapText="1"/>
    </xf>
    <xf numFmtId="49" fontId="15" fillId="35" borderId="19" xfId="0" applyNumberFormat="1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1" fontId="71" fillId="0" borderId="20" xfId="0" applyNumberFormat="1" applyFont="1" applyBorder="1" applyAlignment="1">
      <alignment horizontal="center" wrapText="1"/>
    </xf>
    <xf numFmtId="0" fontId="15" fillId="36" borderId="21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vertical="center"/>
    </xf>
    <xf numFmtId="49" fontId="15" fillId="36" borderId="19" xfId="0" applyNumberFormat="1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1" fontId="71" fillId="0" borderId="0" xfId="0" applyNumberFormat="1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/>
    </xf>
    <xf numFmtId="49" fontId="14" fillId="0" borderId="23" xfId="0" applyNumberFormat="1" applyFont="1" applyBorder="1" applyAlignment="1">
      <alignment vertical="center" wrapText="1"/>
    </xf>
    <xf numFmtId="49" fontId="14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33" borderId="32" xfId="0" applyFont="1" applyFill="1" applyBorder="1" applyAlignment="1">
      <alignment horizontal="left" vertical="top" wrapText="1"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5" fillId="36" borderId="16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49" fontId="14" fillId="0" borderId="34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vertical="center" wrapText="1"/>
    </xf>
    <xf numFmtId="49" fontId="15" fillId="37" borderId="19" xfId="0" applyNumberFormat="1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14" xfId="0" applyFont="1" applyFill="1" applyBorder="1" applyAlignment="1">
      <alignment horizontal="center" vertical="center"/>
    </xf>
    <xf numFmtId="0" fontId="71" fillId="0" borderId="20" xfId="0" applyFont="1" applyBorder="1" applyAlignment="1">
      <alignment horizontal="center" wrapText="1"/>
    </xf>
    <xf numFmtId="0" fontId="14" fillId="0" borderId="23" xfId="0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33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32" xfId="0" applyFont="1" applyBorder="1" applyAlignment="1">
      <alignment/>
    </xf>
    <xf numFmtId="49" fontId="14" fillId="0" borderId="32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38" borderId="21" xfId="0" applyFont="1" applyFill="1" applyBorder="1" applyAlignment="1">
      <alignment horizontal="center" vertical="center"/>
    </xf>
    <xf numFmtId="0" fontId="15" fillId="38" borderId="19" xfId="0" applyFont="1" applyFill="1" applyBorder="1" applyAlignment="1">
      <alignment vertical="center" wrapText="1"/>
    </xf>
    <xf numFmtId="49" fontId="15" fillId="38" borderId="19" xfId="0" applyNumberFormat="1" applyFont="1" applyFill="1" applyBorder="1" applyAlignment="1">
      <alignment horizontal="center" vertical="center"/>
    </xf>
    <xf numFmtId="0" fontId="15" fillId="38" borderId="19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" fontId="14" fillId="33" borderId="30" xfId="0" applyNumberFormat="1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 wrapText="1"/>
    </xf>
    <xf numFmtId="0" fontId="14" fillId="39" borderId="21" xfId="0" applyFont="1" applyFill="1" applyBorder="1" applyAlignment="1">
      <alignment horizontal="center" vertical="center"/>
    </xf>
    <xf numFmtId="0" fontId="15" fillId="39" borderId="19" xfId="0" applyFont="1" applyFill="1" applyBorder="1" applyAlignment="1">
      <alignment/>
    </xf>
    <xf numFmtId="49" fontId="15" fillId="39" borderId="19" xfId="0" applyNumberFormat="1" applyFont="1" applyFill="1" applyBorder="1" applyAlignment="1">
      <alignment horizontal="center"/>
    </xf>
    <xf numFmtId="0" fontId="15" fillId="39" borderId="19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16" xfId="0" applyFont="1" applyFill="1" applyBorder="1" applyAlignment="1">
      <alignment horizontal="center"/>
    </xf>
    <xf numFmtId="0" fontId="70" fillId="33" borderId="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9" borderId="0" xfId="0" applyFont="1" applyFill="1" applyAlignment="1">
      <alignment/>
    </xf>
    <xf numFmtId="0" fontId="14" fillId="0" borderId="4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0" borderId="21" xfId="0" applyFont="1" applyFill="1" applyBorder="1" applyAlignment="1">
      <alignment horizontal="center" vertical="center"/>
    </xf>
    <xf numFmtId="0" fontId="15" fillId="40" borderId="19" xfId="0" applyFont="1" applyFill="1" applyBorder="1" applyAlignment="1">
      <alignment vertical="center" wrapText="1"/>
    </xf>
    <xf numFmtId="49" fontId="15" fillId="40" borderId="19" xfId="0" applyNumberFormat="1" applyFont="1" applyFill="1" applyBorder="1" applyAlignment="1">
      <alignment horizontal="center" vertical="center"/>
    </xf>
    <xf numFmtId="1" fontId="15" fillId="40" borderId="19" xfId="0" applyNumberFormat="1" applyFont="1" applyFill="1" applyBorder="1" applyAlignment="1">
      <alignment horizontal="center" vertical="center" wrapText="1"/>
    </xf>
    <xf numFmtId="1" fontId="15" fillId="40" borderId="21" xfId="0" applyNumberFormat="1" applyFont="1" applyFill="1" applyBorder="1" applyAlignment="1">
      <alignment horizontal="center" vertical="center" wrapText="1"/>
    </xf>
    <xf numFmtId="1" fontId="15" fillId="40" borderId="16" xfId="0" applyNumberFormat="1" applyFont="1" applyFill="1" applyBorder="1" applyAlignment="1">
      <alignment horizontal="center" vertical="center" wrapText="1"/>
    </xf>
    <xf numFmtId="0" fontId="72" fillId="0" borderId="20" xfId="0" applyFont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49" fontId="14" fillId="0" borderId="23" xfId="0" applyNumberFormat="1" applyFont="1" applyBorder="1" applyAlignment="1">
      <alignment horizontal="center" vertical="center" wrapText="1"/>
    </xf>
    <xf numFmtId="1" fontId="14" fillId="0" borderId="39" xfId="0" applyNumberFormat="1" applyFont="1" applyBorder="1" applyAlignment="1">
      <alignment horizontal="center" vertical="center" wrapText="1"/>
    </xf>
    <xf numFmtId="1" fontId="14" fillId="0" borderId="47" xfId="0" applyNumberFormat="1" applyFont="1" applyBorder="1" applyAlignment="1">
      <alignment horizontal="center" vertical="center" wrapText="1"/>
    </xf>
    <xf numFmtId="1" fontId="14" fillId="33" borderId="47" xfId="0" applyNumberFormat="1" applyFont="1" applyFill="1" applyBorder="1" applyAlignment="1">
      <alignment horizontal="center" vertical="center" wrapText="1"/>
    </xf>
    <xf numFmtId="1" fontId="14" fillId="33" borderId="24" xfId="0" applyNumberFormat="1" applyFont="1" applyFill="1" applyBorder="1" applyAlignment="1">
      <alignment horizontal="center" vertical="center" wrapText="1"/>
    </xf>
    <xf numFmtId="1" fontId="14" fillId="33" borderId="25" xfId="0" applyNumberFormat="1" applyFont="1" applyFill="1" applyBorder="1" applyAlignment="1">
      <alignment horizontal="center" vertical="center" wrapText="1"/>
    </xf>
    <xf numFmtId="1" fontId="14" fillId="33" borderId="26" xfId="0" applyNumberFormat="1" applyFont="1" applyFill="1" applyBorder="1" applyAlignment="1">
      <alignment horizontal="center" vertical="center" wrapText="1"/>
    </xf>
    <xf numFmtId="1" fontId="14" fillId="33" borderId="27" xfId="0" applyNumberFormat="1" applyFont="1" applyFill="1" applyBorder="1" applyAlignment="1">
      <alignment horizontal="center" vertical="center" wrapText="1"/>
    </xf>
    <xf numFmtId="1" fontId="14" fillId="0" borderId="24" xfId="0" applyNumberFormat="1" applyFont="1" applyBorder="1" applyAlignment="1">
      <alignment horizontal="center" vertical="center" wrapText="1"/>
    </xf>
    <xf numFmtId="1" fontId="14" fillId="0" borderId="25" xfId="0" applyNumberFormat="1" applyFon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 wrapText="1"/>
    </xf>
    <xf numFmtId="1" fontId="14" fillId="0" borderId="27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69" fillId="41" borderId="0" xfId="0" applyFont="1" applyFill="1" applyAlignment="1">
      <alignment/>
    </xf>
    <xf numFmtId="0" fontId="14" fillId="0" borderId="18" xfId="0" applyFont="1" applyBorder="1" applyAlignment="1">
      <alignment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1" fontId="14" fillId="33" borderId="18" xfId="0" applyNumberFormat="1" applyFont="1" applyFill="1" applyBorder="1" applyAlignment="1">
      <alignment horizontal="center" vertical="center" wrapText="1"/>
    </xf>
    <xf numFmtId="1" fontId="14" fillId="33" borderId="30" xfId="0" applyNumberFormat="1" applyFont="1" applyFill="1" applyBorder="1" applyAlignment="1">
      <alignment horizontal="center" vertical="center" wrapText="1"/>
    </xf>
    <xf numFmtId="1" fontId="14" fillId="33" borderId="31" xfId="0" applyNumberFormat="1" applyFont="1" applyFill="1" applyBorder="1" applyAlignment="1">
      <alignment horizontal="center" vertical="center" wrapText="1"/>
    </xf>
    <xf numFmtId="1" fontId="14" fillId="33" borderId="28" xfId="0" applyNumberFormat="1" applyFont="1" applyFill="1" applyBorder="1" applyAlignment="1">
      <alignment horizontal="center" vertical="center" wrapText="1"/>
    </xf>
    <xf numFmtId="1" fontId="14" fillId="33" borderId="29" xfId="0" applyNumberFormat="1" applyFont="1" applyFill="1" applyBorder="1" applyAlignment="1">
      <alignment horizontal="center" vertical="center" wrapText="1"/>
    </xf>
    <xf numFmtId="1" fontId="14" fillId="0" borderId="30" xfId="0" applyNumberFormat="1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28" xfId="0" applyNumberFormat="1" applyFont="1" applyBorder="1" applyAlignment="1">
      <alignment horizontal="center" vertical="center" wrapText="1"/>
    </xf>
    <xf numFmtId="1" fontId="14" fillId="0" borderId="29" xfId="0" applyNumberFormat="1" applyFont="1" applyBorder="1" applyAlignment="1">
      <alignment horizontal="center" vertical="center" wrapText="1"/>
    </xf>
    <xf numFmtId="1" fontId="72" fillId="0" borderId="0" xfId="0" applyNumberFormat="1" applyFont="1" applyAlignment="1">
      <alignment/>
    </xf>
    <xf numFmtId="49" fontId="14" fillId="0" borderId="18" xfId="0" applyNumberFormat="1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 wrapText="1"/>
    </xf>
    <xf numFmtId="1" fontId="14" fillId="0" borderId="32" xfId="0" applyNumberFormat="1" applyFont="1" applyBorder="1" applyAlignment="1">
      <alignment horizontal="center" vertical="center" wrapText="1"/>
    </xf>
    <xf numFmtId="1" fontId="14" fillId="33" borderId="32" xfId="0" applyNumberFormat="1" applyFont="1" applyFill="1" applyBorder="1" applyAlignment="1">
      <alignment horizontal="center" vertical="center" wrapText="1"/>
    </xf>
    <xf numFmtId="1" fontId="14" fillId="33" borderId="42" xfId="0" applyNumberFormat="1" applyFont="1" applyFill="1" applyBorder="1" applyAlignment="1">
      <alignment horizontal="center" vertical="center" wrapText="1"/>
    </xf>
    <xf numFmtId="1" fontId="14" fillId="33" borderId="43" xfId="0" applyNumberFormat="1" applyFont="1" applyFill="1" applyBorder="1" applyAlignment="1">
      <alignment horizontal="center" vertical="center" wrapText="1"/>
    </xf>
    <xf numFmtId="1" fontId="14" fillId="33" borderId="35" xfId="0" applyNumberFormat="1" applyFont="1" applyFill="1" applyBorder="1" applyAlignment="1">
      <alignment horizontal="center" vertical="center" wrapText="1"/>
    </xf>
    <xf numFmtId="1" fontId="14" fillId="33" borderId="37" xfId="0" applyNumberFormat="1" applyFont="1" applyFill="1" applyBorder="1" applyAlignment="1">
      <alignment horizontal="center" vertical="center" wrapText="1"/>
    </xf>
    <xf numFmtId="1" fontId="14" fillId="0" borderId="42" xfId="0" applyNumberFormat="1" applyFont="1" applyBorder="1" applyAlignment="1">
      <alignment horizontal="center" vertical="center" wrapText="1"/>
    </xf>
    <xf numFmtId="1" fontId="14" fillId="0" borderId="43" xfId="0" applyNumberFormat="1" applyFont="1" applyBorder="1" applyAlignment="1">
      <alignment horizontal="center" vertical="center" wrapText="1"/>
    </xf>
    <xf numFmtId="1" fontId="14" fillId="0" borderId="35" xfId="0" applyNumberFormat="1" applyFont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 vertical="center" wrapText="1"/>
    </xf>
    <xf numFmtId="0" fontId="15" fillId="42" borderId="21" xfId="0" applyFont="1" applyFill="1" applyBorder="1" applyAlignment="1">
      <alignment horizontal="center" vertical="center"/>
    </xf>
    <xf numFmtId="0" fontId="15" fillId="42" borderId="19" xfId="0" applyFont="1" applyFill="1" applyBorder="1" applyAlignment="1">
      <alignment vertical="center" wrapText="1"/>
    </xf>
    <xf numFmtId="49" fontId="15" fillId="42" borderId="19" xfId="0" applyNumberFormat="1" applyFont="1" applyFill="1" applyBorder="1" applyAlignment="1">
      <alignment horizontal="center" vertical="center"/>
    </xf>
    <xf numFmtId="1" fontId="15" fillId="42" borderId="19" xfId="0" applyNumberFormat="1" applyFont="1" applyFill="1" applyBorder="1" applyAlignment="1">
      <alignment horizontal="center" vertical="center" wrapText="1"/>
    </xf>
    <xf numFmtId="1" fontId="15" fillId="42" borderId="11" xfId="0" applyNumberFormat="1" applyFont="1" applyFill="1" applyBorder="1" applyAlignment="1">
      <alignment horizontal="center" vertical="center" wrapText="1"/>
    </xf>
    <xf numFmtId="1" fontId="15" fillId="42" borderId="14" xfId="0" applyNumberFormat="1" applyFont="1" applyFill="1" applyBorder="1" applyAlignment="1">
      <alignment horizontal="center" vertical="center" wrapText="1"/>
    </xf>
    <xf numFmtId="1" fontId="15" fillId="42" borderId="21" xfId="0" applyNumberFormat="1" applyFont="1" applyFill="1" applyBorder="1" applyAlignment="1">
      <alignment horizontal="center" vertical="center" wrapText="1"/>
    </xf>
    <xf numFmtId="1" fontId="15" fillId="42" borderId="16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1" fontId="14" fillId="0" borderId="49" xfId="0" applyNumberFormat="1" applyFont="1" applyBorder="1" applyAlignment="1">
      <alignment horizontal="center" vertical="center" wrapText="1"/>
    </xf>
    <xf numFmtId="1" fontId="14" fillId="33" borderId="49" xfId="0" applyNumberFormat="1" applyFont="1" applyFill="1" applyBorder="1" applyAlignment="1">
      <alignment horizontal="center" vertical="center" wrapText="1"/>
    </xf>
    <xf numFmtId="0" fontId="14" fillId="43" borderId="21" xfId="0" applyFont="1" applyFill="1" applyBorder="1" applyAlignment="1">
      <alignment horizontal="center" vertical="center"/>
    </xf>
    <xf numFmtId="0" fontId="15" fillId="43" borderId="19" xfId="0" applyFont="1" applyFill="1" applyBorder="1" applyAlignment="1">
      <alignment vertical="center" wrapText="1"/>
    </xf>
    <xf numFmtId="49" fontId="15" fillId="43" borderId="39" xfId="0" applyNumberFormat="1" applyFont="1" applyFill="1" applyBorder="1" applyAlignment="1">
      <alignment horizontal="center" vertical="center"/>
    </xf>
    <xf numFmtId="1" fontId="15" fillId="43" borderId="50" xfId="0" applyNumberFormat="1" applyFont="1" applyFill="1" applyBorder="1" applyAlignment="1">
      <alignment horizontal="center" vertical="center" wrapText="1"/>
    </xf>
    <xf numFmtId="1" fontId="15" fillId="43" borderId="4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44" borderId="21" xfId="0" applyFont="1" applyFill="1" applyBorder="1" applyAlignment="1">
      <alignment horizontal="center" vertical="center" wrapText="1"/>
    </xf>
    <xf numFmtId="0" fontId="15" fillId="44" borderId="19" xfId="0" applyFont="1" applyFill="1" applyBorder="1" applyAlignment="1">
      <alignment vertical="center" wrapText="1"/>
    </xf>
    <xf numFmtId="49" fontId="15" fillId="44" borderId="19" xfId="0" applyNumberFormat="1" applyFont="1" applyFill="1" applyBorder="1" applyAlignment="1">
      <alignment horizontal="center" vertical="center"/>
    </xf>
    <xf numFmtId="1" fontId="15" fillId="44" borderId="14" xfId="0" applyNumberFormat="1" applyFont="1" applyFill="1" applyBorder="1" applyAlignment="1">
      <alignment horizontal="center" vertical="center" wrapText="1"/>
    </xf>
    <xf numFmtId="1" fontId="73" fillId="0" borderId="0" xfId="0" applyNumberFormat="1" applyFont="1" applyAlignment="1">
      <alignment horizontal="center" vertical="center"/>
    </xf>
    <xf numFmtId="0" fontId="14" fillId="0" borderId="23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 vertical="top"/>
    </xf>
    <xf numFmtId="0" fontId="14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/>
    </xf>
    <xf numFmtId="0" fontId="14" fillId="33" borderId="51" xfId="0" applyFont="1" applyFill="1" applyBorder="1" applyAlignment="1">
      <alignment horizontal="center"/>
    </xf>
    <xf numFmtId="0" fontId="14" fillId="0" borderId="18" xfId="0" applyFont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14" fillId="33" borderId="18" xfId="0" applyFont="1" applyFill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41" borderId="17" xfId="0" applyFont="1" applyFill="1" applyBorder="1" applyAlignment="1">
      <alignment horizontal="center" vertical="center"/>
    </xf>
    <xf numFmtId="0" fontId="14" fillId="41" borderId="18" xfId="0" applyFont="1" applyFill="1" applyBorder="1" applyAlignment="1">
      <alignment horizontal="left" vertical="top" wrapText="1"/>
    </xf>
    <xf numFmtId="0" fontId="14" fillId="41" borderId="18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/>
    </xf>
    <xf numFmtId="0" fontId="14" fillId="41" borderId="22" xfId="0" applyFont="1" applyFill="1" applyBorder="1" applyAlignment="1">
      <alignment horizontal="center" vertical="center"/>
    </xf>
    <xf numFmtId="0" fontId="14" fillId="41" borderId="23" xfId="0" applyFont="1" applyFill="1" applyBorder="1" applyAlignment="1">
      <alignment vertical="center" wrapText="1"/>
    </xf>
    <xf numFmtId="0" fontId="15" fillId="43" borderId="21" xfId="0" applyFont="1" applyFill="1" applyBorder="1" applyAlignment="1">
      <alignment horizontal="center" vertical="center"/>
    </xf>
    <xf numFmtId="0" fontId="15" fillId="43" borderId="19" xfId="0" applyFont="1" applyFill="1" applyBorder="1" applyAlignment="1">
      <alignment horizontal="left" vertical="center"/>
    </xf>
    <xf numFmtId="0" fontId="15" fillId="43" borderId="19" xfId="0" applyFont="1" applyFill="1" applyBorder="1" applyAlignment="1">
      <alignment horizontal="center" vertical="center"/>
    </xf>
    <xf numFmtId="0" fontId="15" fillId="43" borderId="14" xfId="0" applyFont="1" applyFill="1" applyBorder="1" applyAlignment="1">
      <alignment horizontal="center" vertical="center"/>
    </xf>
    <xf numFmtId="0" fontId="15" fillId="43" borderId="15" xfId="0" applyFont="1" applyFill="1" applyBorder="1" applyAlignment="1">
      <alignment horizontal="center" vertical="center"/>
    </xf>
    <xf numFmtId="0" fontId="15" fillId="43" borderId="16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right" vertical="center"/>
    </xf>
    <xf numFmtId="0" fontId="70" fillId="41" borderId="0" xfId="0" applyFont="1" applyFill="1" applyAlignment="1">
      <alignment/>
    </xf>
    <xf numFmtId="0" fontId="15" fillId="44" borderId="21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left" vertical="center" wrapText="1"/>
    </xf>
    <xf numFmtId="0" fontId="15" fillId="44" borderId="19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center" vertical="center"/>
    </xf>
    <xf numFmtId="0" fontId="15" fillId="44" borderId="15" xfId="0" applyFont="1" applyFill="1" applyBorder="1" applyAlignment="1">
      <alignment horizontal="center" vertical="center"/>
    </xf>
    <xf numFmtId="0" fontId="15" fillId="44" borderId="16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left" vertical="top" wrapText="1"/>
    </xf>
    <xf numFmtId="0" fontId="14" fillId="34" borderId="32" xfId="0" applyFont="1" applyFill="1" applyBorder="1" applyAlignment="1">
      <alignment vertical="center" wrapText="1"/>
    </xf>
    <xf numFmtId="0" fontId="14" fillId="34" borderId="33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14" fillId="34" borderId="51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45" borderId="17" xfId="0" applyFont="1" applyFill="1" applyBorder="1" applyAlignment="1">
      <alignment horizontal="center" vertical="center"/>
    </xf>
    <xf numFmtId="0" fontId="14" fillId="45" borderId="18" xfId="0" applyFont="1" applyFill="1" applyBorder="1" applyAlignment="1">
      <alignment horizontal="left" vertical="top" wrapText="1"/>
    </xf>
    <xf numFmtId="0" fontId="14" fillId="45" borderId="32" xfId="0" applyFont="1" applyFill="1" applyBorder="1" applyAlignment="1">
      <alignment vertical="center" wrapText="1"/>
    </xf>
    <xf numFmtId="0" fontId="14" fillId="45" borderId="33" xfId="0" applyFont="1" applyFill="1" applyBorder="1" applyAlignment="1">
      <alignment horizontal="center" vertical="center"/>
    </xf>
    <xf numFmtId="0" fontId="14" fillId="45" borderId="18" xfId="0" applyFont="1" applyFill="1" applyBorder="1" applyAlignment="1">
      <alignment horizontal="center"/>
    </xf>
    <xf numFmtId="0" fontId="14" fillId="45" borderId="28" xfId="0" applyFont="1" applyFill="1" applyBorder="1" applyAlignment="1">
      <alignment horizontal="center"/>
    </xf>
    <xf numFmtId="0" fontId="14" fillId="45" borderId="51" xfId="0" applyFont="1" applyFill="1" applyBorder="1" applyAlignment="1">
      <alignment horizontal="center"/>
    </xf>
    <xf numFmtId="0" fontId="14" fillId="45" borderId="28" xfId="0" applyFont="1" applyFill="1" applyBorder="1" applyAlignment="1">
      <alignment horizontal="center" vertical="center"/>
    </xf>
    <xf numFmtId="0" fontId="14" fillId="45" borderId="29" xfId="0" applyFont="1" applyFill="1" applyBorder="1" applyAlignment="1">
      <alignment horizontal="center" vertical="center"/>
    </xf>
    <xf numFmtId="0" fontId="14" fillId="45" borderId="30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/>
    </xf>
    <xf numFmtId="0" fontId="14" fillId="33" borderId="49" xfId="0" applyFont="1" applyFill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33" borderId="54" xfId="0" applyFont="1" applyFill="1" applyBorder="1" applyAlignment="1">
      <alignment horizontal="center"/>
    </xf>
    <xf numFmtId="0" fontId="14" fillId="33" borderId="53" xfId="0" applyFont="1" applyFill="1" applyBorder="1" applyAlignment="1">
      <alignment horizontal="center"/>
    </xf>
    <xf numFmtId="0" fontId="14" fillId="33" borderId="54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5" fillId="44" borderId="57" xfId="0" applyFont="1" applyFill="1" applyBorder="1" applyAlignment="1">
      <alignment horizontal="center" vertical="center"/>
    </xf>
    <xf numFmtId="0" fontId="15" fillId="44" borderId="33" xfId="0" applyFont="1" applyFill="1" applyBorder="1" applyAlignment="1">
      <alignment horizontal="center" vertical="center"/>
    </xf>
    <xf numFmtId="0" fontId="15" fillId="44" borderId="47" xfId="0" applyFont="1" applyFill="1" applyBorder="1" applyAlignment="1">
      <alignment horizontal="center" vertical="center"/>
    </xf>
    <xf numFmtId="0" fontId="15" fillId="44" borderId="58" xfId="0" applyFont="1" applyFill="1" applyBorder="1" applyAlignment="1">
      <alignment horizontal="center" vertical="center"/>
    </xf>
    <xf numFmtId="0" fontId="15" fillId="44" borderId="59" xfId="0" applyFont="1" applyFill="1" applyBorder="1" applyAlignment="1">
      <alignment horizontal="center" vertical="center"/>
    </xf>
    <xf numFmtId="0" fontId="15" fillId="44" borderId="24" xfId="0" applyFont="1" applyFill="1" applyBorder="1" applyAlignment="1">
      <alignment horizontal="center" vertical="center"/>
    </xf>
    <xf numFmtId="0" fontId="15" fillId="44" borderId="27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horizontal="right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45" borderId="18" xfId="0" applyFont="1" applyFill="1" applyBorder="1" applyAlignment="1">
      <alignment horizontal="center" vertical="center" wrapText="1"/>
    </xf>
    <xf numFmtId="0" fontId="14" fillId="45" borderId="18" xfId="0" applyFont="1" applyFill="1" applyBorder="1" applyAlignment="1">
      <alignment horizontal="center" vertical="center"/>
    </xf>
    <xf numFmtId="0" fontId="14" fillId="45" borderId="51" xfId="0" applyFont="1" applyFill="1" applyBorder="1" applyAlignment="1">
      <alignment horizontal="center" vertical="center"/>
    </xf>
    <xf numFmtId="0" fontId="14" fillId="45" borderId="31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74" fillId="0" borderId="0" xfId="0" applyFont="1" applyAlignment="1">
      <alignment horizontal="right" vertical="center"/>
    </xf>
    <xf numFmtId="0" fontId="15" fillId="44" borderId="61" xfId="0" applyFont="1" applyFill="1" applyBorder="1" applyAlignment="1">
      <alignment horizontal="center" vertical="center"/>
    </xf>
    <xf numFmtId="0" fontId="15" fillId="44" borderId="11" xfId="0" applyFont="1" applyFill="1" applyBorder="1" applyAlignment="1">
      <alignment horizontal="center" vertical="center"/>
    </xf>
    <xf numFmtId="0" fontId="15" fillId="44" borderId="62" xfId="0" applyFont="1" applyFill="1" applyBorder="1" applyAlignment="1">
      <alignment horizontal="center" vertical="center"/>
    </xf>
    <xf numFmtId="0" fontId="15" fillId="44" borderId="63" xfId="0" applyFont="1" applyFill="1" applyBorder="1" applyAlignment="1">
      <alignment horizontal="center" vertical="center"/>
    </xf>
    <xf numFmtId="0" fontId="70" fillId="0" borderId="20" xfId="0" applyFont="1" applyBorder="1" applyAlignment="1">
      <alignment/>
    </xf>
    <xf numFmtId="0" fontId="14" fillId="33" borderId="23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3" borderId="64" xfId="0" applyFont="1" applyFill="1" applyBorder="1" applyAlignment="1">
      <alignment horizontal="center" vertical="center"/>
    </xf>
    <xf numFmtId="0" fontId="14" fillId="46" borderId="65" xfId="0" applyFont="1" applyFill="1" applyBorder="1" applyAlignment="1">
      <alignment horizontal="center" vertical="center"/>
    </xf>
    <xf numFmtId="0" fontId="15" fillId="46" borderId="39" xfId="0" applyFont="1" applyFill="1" applyBorder="1" applyAlignment="1">
      <alignment horizontal="center" vertical="center" wrapText="1"/>
    </xf>
    <xf numFmtId="1" fontId="15" fillId="46" borderId="66" xfId="0" applyNumberFormat="1" applyFont="1" applyFill="1" applyBorder="1" applyAlignment="1">
      <alignment horizontal="center" vertical="center"/>
    </xf>
    <xf numFmtId="1" fontId="15" fillId="46" borderId="24" xfId="0" applyNumberFormat="1" applyFont="1" applyFill="1" applyBorder="1" applyAlignment="1">
      <alignment horizontal="center" vertical="center"/>
    </xf>
    <xf numFmtId="1" fontId="15" fillId="46" borderId="59" xfId="0" applyNumberFormat="1" applyFont="1" applyFill="1" applyBorder="1" applyAlignment="1">
      <alignment horizontal="center" vertical="center"/>
    </xf>
    <xf numFmtId="1" fontId="15" fillId="46" borderId="27" xfId="0" applyNumberFormat="1" applyFont="1" applyFill="1" applyBorder="1" applyAlignment="1">
      <alignment horizontal="center" vertical="center"/>
    </xf>
    <xf numFmtId="1" fontId="15" fillId="46" borderId="25" xfId="0" applyNumberFormat="1" applyFont="1" applyFill="1" applyBorder="1" applyAlignment="1">
      <alignment horizontal="center" vertical="center"/>
    </xf>
    <xf numFmtId="1" fontId="75" fillId="33" borderId="2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7" fillId="0" borderId="29" xfId="0" applyFont="1" applyBorder="1" applyAlignment="1">
      <alignment/>
    </xf>
    <xf numFmtId="0" fontId="77" fillId="0" borderId="48" xfId="0" applyFont="1" applyBorder="1" applyAlignment="1">
      <alignment horizontal="center"/>
    </xf>
    <xf numFmtId="0" fontId="77" fillId="0" borderId="48" xfId="0" applyFont="1" applyBorder="1" applyAlignment="1">
      <alignment/>
    </xf>
    <xf numFmtId="0" fontId="77" fillId="0" borderId="30" xfId="0" applyFont="1" applyBorder="1" applyAlignment="1">
      <alignment/>
    </xf>
    <xf numFmtId="0" fontId="77" fillId="0" borderId="30" xfId="0" applyFont="1" applyBorder="1" applyAlignment="1">
      <alignment horizontal="center"/>
    </xf>
    <xf numFmtId="0" fontId="77" fillId="0" borderId="29" xfId="0" applyFont="1" applyBorder="1" applyAlignment="1">
      <alignment horizontal="center"/>
    </xf>
    <xf numFmtId="0" fontId="77" fillId="0" borderId="31" xfId="0" applyFont="1" applyBorder="1" applyAlignment="1">
      <alignment horizontal="center"/>
    </xf>
    <xf numFmtId="0" fontId="15" fillId="0" borderId="22" xfId="0" applyFont="1" applyBorder="1" applyAlignment="1">
      <alignment horizontal="center" vertical="top"/>
    </xf>
    <xf numFmtId="0" fontId="15" fillId="0" borderId="23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top"/>
    </xf>
    <xf numFmtId="0" fontId="15" fillId="0" borderId="49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" fontId="15" fillId="46" borderId="47" xfId="0" applyNumberFormat="1" applyFont="1" applyFill="1" applyBorder="1" applyAlignment="1">
      <alignment horizontal="center" vertical="center"/>
    </xf>
    <xf numFmtId="1" fontId="15" fillId="46" borderId="58" xfId="0" applyNumberFormat="1" applyFont="1" applyFill="1" applyBorder="1" applyAlignment="1">
      <alignment horizontal="center" vertical="center"/>
    </xf>
    <xf numFmtId="1" fontId="15" fillId="46" borderId="46" xfId="0" applyNumberFormat="1" applyFont="1" applyFill="1" applyBorder="1" applyAlignment="1">
      <alignment horizontal="center" vertical="center"/>
    </xf>
    <xf numFmtId="1" fontId="70" fillId="0" borderId="0" xfId="0" applyNumberFormat="1" applyFont="1" applyAlignment="1">
      <alignment/>
    </xf>
    <xf numFmtId="0" fontId="15" fillId="0" borderId="29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 wrapText="1"/>
    </xf>
    <xf numFmtId="0" fontId="78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9" fillId="0" borderId="0" xfId="0" applyFont="1" applyAlignment="1">
      <alignment/>
    </xf>
    <xf numFmtId="0" fontId="14" fillId="33" borderId="0" xfId="0" applyFont="1" applyFill="1" applyBorder="1" applyAlignment="1">
      <alignment horizontal="left" vertical="top" wrapText="1"/>
    </xf>
    <xf numFmtId="0" fontId="26" fillId="47" borderId="10" xfId="54" applyFont="1" applyFill="1" applyBorder="1" applyAlignment="1">
      <alignment horizontal="center" vertical="center" wrapText="1"/>
      <protection/>
    </xf>
    <xf numFmtId="0" fontId="26" fillId="47" borderId="10" xfId="54" applyFont="1" applyFill="1" applyBorder="1" applyAlignment="1">
      <alignment horizontal="left" vertical="center" wrapText="1"/>
      <protection/>
    </xf>
    <xf numFmtId="1" fontId="26" fillId="47" borderId="10" xfId="55" applyNumberFormat="1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1" fontId="11" fillId="33" borderId="10" xfId="55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1" fontId="11" fillId="41" borderId="10" xfId="55" applyNumberFormat="1" applyFont="1" applyFill="1" applyBorder="1" applyAlignment="1">
      <alignment horizontal="center" vertical="center" wrapText="1"/>
      <protection/>
    </xf>
    <xf numFmtId="1" fontId="11" fillId="47" borderId="10" xfId="54" applyNumberFormat="1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/>
    </xf>
    <xf numFmtId="0" fontId="11" fillId="41" borderId="10" xfId="55" applyFont="1" applyFill="1" applyBorder="1" applyAlignment="1">
      <alignment horizontal="center" vertical="center" wrapText="1"/>
      <protection/>
    </xf>
    <xf numFmtId="1" fontId="11" fillId="47" borderId="10" xfId="55" applyNumberFormat="1" applyFont="1" applyFill="1" applyBorder="1" applyAlignment="1">
      <alignment horizontal="center" vertical="center" wrapText="1"/>
      <protection/>
    </xf>
    <xf numFmtId="1" fontId="11" fillId="0" borderId="10" xfId="55" applyNumberFormat="1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/>
    </xf>
    <xf numFmtId="0" fontId="68" fillId="41" borderId="10" xfId="0" applyFont="1" applyFill="1" applyBorder="1" applyAlignment="1">
      <alignment horizontal="center" vertical="center"/>
    </xf>
    <xf numFmtId="0" fontId="68" fillId="47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" fontId="26" fillId="0" borderId="10" xfId="0" applyNumberFormat="1" applyFont="1" applyBorder="1" applyAlignment="1">
      <alignment/>
    </xf>
    <xf numFmtId="0" fontId="27" fillId="0" borderId="67" xfId="0" applyFont="1" applyBorder="1" applyAlignment="1">
      <alignment/>
    </xf>
    <xf numFmtId="0" fontId="28" fillId="0" borderId="68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9" fillId="33" borderId="10" xfId="54" applyFont="1" applyFill="1" applyBorder="1" applyAlignment="1">
      <alignment horizontal="left" vertical="top" wrapText="1"/>
      <protection/>
    </xf>
    <xf numFmtId="0" fontId="29" fillId="0" borderId="10" xfId="0" applyFont="1" applyBorder="1" applyAlignment="1">
      <alignment vertical="top" wrapText="1"/>
    </xf>
    <xf numFmtId="0" fontId="29" fillId="0" borderId="29" xfId="0" applyFont="1" applyBorder="1" applyAlignment="1">
      <alignment vertical="top" wrapText="1"/>
    </xf>
    <xf numFmtId="0" fontId="29" fillId="0" borderId="69" xfId="0" applyFont="1" applyBorder="1" applyAlignment="1">
      <alignment vertical="top" wrapText="1"/>
    </xf>
    <xf numFmtId="0" fontId="29" fillId="0" borderId="70" xfId="0" applyFont="1" applyBorder="1" applyAlignment="1">
      <alignment vertical="top" wrapText="1"/>
    </xf>
    <xf numFmtId="0" fontId="29" fillId="0" borderId="71" xfId="0" applyFont="1" applyBorder="1" applyAlignment="1">
      <alignment vertical="top" wrapText="1"/>
    </xf>
    <xf numFmtId="0" fontId="0" fillId="0" borderId="20" xfId="0" applyBorder="1" applyAlignment="1">
      <alignment/>
    </xf>
    <xf numFmtId="0" fontId="27" fillId="0" borderId="72" xfId="0" applyFont="1" applyBorder="1" applyAlignment="1">
      <alignment/>
    </xf>
    <xf numFmtId="0" fontId="29" fillId="0" borderId="55" xfId="0" applyFont="1" applyBorder="1" applyAlignment="1">
      <alignment horizontal="left" vertical="top" wrapText="1"/>
    </xf>
    <xf numFmtId="0" fontId="29" fillId="0" borderId="37" xfId="0" applyFont="1" applyBorder="1" applyAlignment="1">
      <alignment horizontal="left" vertical="top" wrapText="1"/>
    </xf>
    <xf numFmtId="0" fontId="29" fillId="0" borderId="30" xfId="0" applyFont="1" applyBorder="1" applyAlignment="1">
      <alignment horizontal="left" vertical="top" wrapText="1"/>
    </xf>
    <xf numFmtId="0" fontId="29" fillId="0" borderId="10" xfId="55" applyFont="1" applyBorder="1" applyAlignment="1">
      <alignment horizontal="left" vertical="top" wrapText="1"/>
      <protection/>
    </xf>
    <xf numFmtId="0" fontId="29" fillId="0" borderId="29" xfId="0" applyFont="1" applyBorder="1" applyAlignment="1">
      <alignment horizontal="left" vertical="top" wrapText="1"/>
    </xf>
    <xf numFmtId="0" fontId="29" fillId="33" borderId="54" xfId="54" applyFont="1" applyFill="1" applyBorder="1" applyAlignment="1">
      <alignment horizontal="left" vertical="top" wrapText="1"/>
      <protection/>
    </xf>
    <xf numFmtId="0" fontId="29" fillId="33" borderId="0" xfId="54" applyFont="1" applyFill="1" applyBorder="1" applyAlignment="1">
      <alignment horizontal="left" vertical="top" wrapText="1"/>
      <protection/>
    </xf>
    <xf numFmtId="0" fontId="29" fillId="0" borderId="71" xfId="55" applyFont="1" applyBorder="1" applyAlignment="1">
      <alignment horizontal="left" vertical="top" wrapText="1"/>
      <protection/>
    </xf>
    <xf numFmtId="0" fontId="29" fillId="0" borderId="10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56" xfId="0" applyFont="1" applyBorder="1" applyAlignment="1">
      <alignment/>
    </xf>
    <xf numFmtId="0" fontId="29" fillId="44" borderId="69" xfId="0" applyFont="1" applyFill="1" applyBorder="1" applyAlignment="1">
      <alignment/>
    </xf>
    <xf numFmtId="0" fontId="29" fillId="0" borderId="69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7" fillId="0" borderId="24" xfId="0" applyFont="1" applyBorder="1" applyAlignment="1">
      <alignment/>
    </xf>
    <xf numFmtId="0" fontId="27" fillId="0" borderId="70" xfId="0" applyFont="1" applyBorder="1" applyAlignment="1">
      <alignment/>
    </xf>
    <xf numFmtId="0" fontId="27" fillId="0" borderId="70" xfId="0" applyFont="1" applyBorder="1" applyAlignment="1">
      <alignment horizontal="center"/>
    </xf>
    <xf numFmtId="0" fontId="29" fillId="0" borderId="70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11" fillId="0" borderId="10" xfId="56" applyFont="1" applyBorder="1" applyAlignment="1">
      <alignment horizontal="center" vertical="center" wrapText="1"/>
      <protection/>
    </xf>
    <xf numFmtId="0" fontId="68" fillId="0" borderId="10" xfId="56" applyFont="1" applyBorder="1" applyAlignment="1">
      <alignment horizontal="left" vertical="center" wrapText="1"/>
      <protection/>
    </xf>
    <xf numFmtId="0" fontId="68" fillId="0" borderId="10" xfId="56" applyFont="1" applyBorder="1" applyAlignment="1">
      <alignment vertical="center" wrapText="1"/>
      <protection/>
    </xf>
    <xf numFmtId="0" fontId="3" fillId="0" borderId="0" xfId="0" applyFont="1" applyBorder="1" applyAlignment="1">
      <alignment horizontal="left"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/>
    </xf>
    <xf numFmtId="0" fontId="68" fillId="0" borderId="10" xfId="56" applyFont="1" applyBorder="1" applyAlignment="1">
      <alignment horizontal="left" vertical="center" wrapText="1"/>
      <protection/>
    </xf>
    <xf numFmtId="0" fontId="70" fillId="0" borderId="0" xfId="57" applyFont="1">
      <alignment/>
      <protection/>
    </xf>
    <xf numFmtId="0" fontId="70" fillId="0" borderId="0" xfId="57" applyFont="1" applyAlignment="1">
      <alignment horizontal="center"/>
      <protection/>
    </xf>
    <xf numFmtId="49" fontId="70" fillId="40" borderId="73" xfId="57" applyNumberFormat="1" applyFont="1" applyFill="1" applyBorder="1" applyAlignment="1">
      <alignment horizontal="center" vertical="center"/>
      <protection/>
    </xf>
    <xf numFmtId="49" fontId="70" fillId="40" borderId="71" xfId="57" applyNumberFormat="1" applyFont="1" applyFill="1" applyBorder="1" applyAlignment="1">
      <alignment horizontal="center" vertical="center"/>
      <protection/>
    </xf>
    <xf numFmtId="49" fontId="70" fillId="40" borderId="70" xfId="57" applyNumberFormat="1" applyFont="1" applyFill="1" applyBorder="1" applyAlignment="1">
      <alignment horizontal="center" vertical="center"/>
      <protection/>
    </xf>
    <xf numFmtId="0" fontId="77" fillId="0" borderId="10" xfId="57" applyFont="1" applyBorder="1" applyAlignment="1">
      <alignment horizontal="center"/>
      <protection/>
    </xf>
    <xf numFmtId="0" fontId="14" fillId="0" borderId="71" xfId="57" applyFont="1" applyBorder="1" applyAlignment="1">
      <alignment horizontal="center" vertical="center"/>
      <protection/>
    </xf>
    <xf numFmtId="0" fontId="14" fillId="41" borderId="71" xfId="57" applyFont="1" applyFill="1" applyBorder="1" applyAlignment="1">
      <alignment horizontal="center" vertical="center"/>
      <protection/>
    </xf>
    <xf numFmtId="0" fontId="14" fillId="40" borderId="71" xfId="57" applyFont="1" applyFill="1" applyBorder="1" applyAlignment="1">
      <alignment horizontal="center" vertical="center"/>
      <protection/>
    </xf>
    <xf numFmtId="0" fontId="15" fillId="41" borderId="71" xfId="57" applyFont="1" applyFill="1" applyBorder="1" applyAlignment="1">
      <alignment horizontal="center" vertical="center"/>
      <protection/>
    </xf>
    <xf numFmtId="0" fontId="14" fillId="0" borderId="10" xfId="57" applyFont="1" applyBorder="1" applyAlignment="1">
      <alignment horizontal="center" vertical="center"/>
      <protection/>
    </xf>
    <xf numFmtId="0" fontId="70" fillId="36" borderId="10" xfId="57" applyFont="1" applyFill="1" applyBorder="1" applyAlignment="1">
      <alignment horizontal="center"/>
      <protection/>
    </xf>
    <xf numFmtId="0" fontId="77" fillId="0" borderId="31" xfId="57" applyFont="1" applyBorder="1" applyAlignment="1">
      <alignment horizontal="center"/>
      <protection/>
    </xf>
    <xf numFmtId="0" fontId="14" fillId="45" borderId="71" xfId="57" applyFont="1" applyFill="1" applyBorder="1" applyAlignment="1">
      <alignment horizontal="center" vertical="center"/>
      <protection/>
    </xf>
    <xf numFmtId="0" fontId="15" fillId="45" borderId="73" xfId="57" applyFont="1" applyFill="1" applyBorder="1" applyAlignment="1">
      <alignment horizontal="center" vertical="center"/>
      <protection/>
    </xf>
    <xf numFmtId="0" fontId="14" fillId="45" borderId="24" xfId="57" applyFont="1" applyFill="1" applyBorder="1" applyAlignment="1">
      <alignment horizontal="center" vertical="center"/>
      <protection/>
    </xf>
    <xf numFmtId="0" fontId="14" fillId="45" borderId="70" xfId="57" applyFont="1" applyFill="1" applyBorder="1" applyAlignment="1">
      <alignment horizontal="center" vertical="center"/>
      <protection/>
    </xf>
    <xf numFmtId="0" fontId="15" fillId="41" borderId="30" xfId="57" applyFont="1" applyFill="1" applyBorder="1" applyAlignment="1">
      <alignment horizontal="center" vertical="center"/>
      <protection/>
    </xf>
    <xf numFmtId="0" fontId="14" fillId="45" borderId="10" xfId="57" applyFont="1" applyFill="1" applyBorder="1" applyAlignment="1">
      <alignment horizontal="center" vertical="center"/>
      <protection/>
    </xf>
    <xf numFmtId="0" fontId="14" fillId="40" borderId="10" xfId="57" applyFont="1" applyFill="1" applyBorder="1" applyAlignment="1">
      <alignment horizontal="center" vertical="center"/>
      <protection/>
    </xf>
    <xf numFmtId="0" fontId="70" fillId="48" borderId="10" xfId="0" applyFont="1" applyFill="1" applyBorder="1" applyAlignment="1">
      <alignment/>
    </xf>
    <xf numFmtId="0" fontId="70" fillId="48" borderId="31" xfId="0" applyFont="1" applyFill="1" applyBorder="1" applyAlignment="1">
      <alignment/>
    </xf>
    <xf numFmtId="0" fontId="14" fillId="49" borderId="10" xfId="0" applyFont="1" applyFill="1" applyBorder="1" applyAlignment="1">
      <alignment/>
    </xf>
    <xf numFmtId="0" fontId="14" fillId="50" borderId="10" xfId="57" applyFont="1" applyFill="1" applyBorder="1" applyAlignment="1">
      <alignment horizontal="center" vertical="center"/>
      <protection/>
    </xf>
    <xf numFmtId="0" fontId="70" fillId="0" borderId="0" xfId="57" applyFont="1" applyBorder="1" applyAlignment="1">
      <alignment/>
      <protection/>
    </xf>
    <xf numFmtId="0" fontId="70" fillId="0" borderId="0" xfId="57" applyFont="1" applyBorder="1" applyAlignment="1">
      <alignment horizontal="center"/>
      <protection/>
    </xf>
    <xf numFmtId="0" fontId="14" fillId="0" borderId="0" xfId="52" applyFont="1" applyBorder="1">
      <alignment/>
      <protection/>
    </xf>
    <xf numFmtId="0" fontId="15" fillId="0" borderId="0" xfId="57" applyFont="1" applyBorder="1" applyAlignment="1">
      <alignment horizontal="center" vertical="center"/>
      <protection/>
    </xf>
    <xf numFmtId="0" fontId="14" fillId="0" borderId="0" xfId="52" applyFont="1">
      <alignment/>
      <protection/>
    </xf>
    <xf numFmtId="0" fontId="80" fillId="0" borderId="0" xfId="57" applyFont="1" applyAlignment="1">
      <alignment vertical="center"/>
      <protection/>
    </xf>
    <xf numFmtId="0" fontId="32" fillId="0" borderId="0" xfId="52" applyFont="1">
      <alignment/>
      <protection/>
    </xf>
    <xf numFmtId="0" fontId="70" fillId="0" borderId="19" xfId="57" applyFont="1" applyBorder="1" applyAlignment="1">
      <alignment/>
      <protection/>
    </xf>
    <xf numFmtId="0" fontId="70" fillId="0" borderId="0" xfId="57" applyFont="1" applyAlignment="1">
      <alignment/>
      <protection/>
    </xf>
    <xf numFmtId="0" fontId="70" fillId="36" borderId="19" xfId="57" applyFont="1" applyFill="1" applyBorder="1" applyAlignment="1">
      <alignment horizontal="center"/>
      <protection/>
    </xf>
    <xf numFmtId="0" fontId="70" fillId="35" borderId="19" xfId="0" applyFont="1" applyFill="1" applyBorder="1" applyAlignment="1">
      <alignment/>
    </xf>
    <xf numFmtId="0" fontId="70" fillId="0" borderId="0" xfId="0" applyFont="1" applyAlignment="1">
      <alignment/>
    </xf>
    <xf numFmtId="0" fontId="15" fillId="41" borderId="19" xfId="57" applyFont="1" applyFill="1" applyBorder="1" applyAlignment="1">
      <alignment horizontal="center" vertical="center"/>
      <protection/>
    </xf>
    <xf numFmtId="0" fontId="70" fillId="45" borderId="19" xfId="57" applyFont="1" applyFill="1" applyBorder="1" applyAlignment="1">
      <alignment horizontal="center" vertical="center"/>
      <protection/>
    </xf>
    <xf numFmtId="0" fontId="14" fillId="49" borderId="19" xfId="0" applyFont="1" applyFill="1" applyBorder="1" applyAlignment="1">
      <alignment/>
    </xf>
    <xf numFmtId="0" fontId="70" fillId="0" borderId="0" xfId="57" applyFont="1" applyBorder="1">
      <alignment/>
      <protection/>
    </xf>
    <xf numFmtId="0" fontId="14" fillId="42" borderId="19" xfId="57" applyFont="1" applyFill="1" applyBorder="1" applyAlignment="1">
      <alignment horizontal="center" vertical="center"/>
      <protection/>
    </xf>
    <xf numFmtId="0" fontId="70" fillId="48" borderId="19" xfId="0" applyFont="1" applyFill="1" applyBorder="1" applyAlignment="1">
      <alignment/>
    </xf>
    <xf numFmtId="0" fontId="15" fillId="50" borderId="19" xfId="57" applyFont="1" applyFill="1" applyBorder="1" applyAlignment="1">
      <alignment horizontal="center" vertical="center"/>
      <protection/>
    </xf>
    <xf numFmtId="0" fontId="15" fillId="44" borderId="73" xfId="0" applyFont="1" applyFill="1" applyBorder="1" applyAlignment="1">
      <alignment vertical="center" wrapText="1"/>
    </xf>
    <xf numFmtId="0" fontId="15" fillId="44" borderId="73" xfId="0" applyFont="1" applyFill="1" applyBorder="1" applyAlignment="1">
      <alignment horizontal="center" vertical="center" wrapText="1"/>
    </xf>
    <xf numFmtId="0" fontId="15" fillId="44" borderId="70" xfId="0" applyFont="1" applyFill="1" applyBorder="1" applyAlignment="1">
      <alignment vertical="center" wrapText="1"/>
    </xf>
    <xf numFmtId="0" fontId="29" fillId="0" borderId="27" xfId="0" applyFont="1" applyBorder="1" applyAlignment="1">
      <alignment vertical="top" wrapText="1"/>
    </xf>
    <xf numFmtId="0" fontId="27" fillId="0" borderId="69" xfId="0" applyFont="1" applyBorder="1" applyAlignment="1">
      <alignment/>
    </xf>
    <xf numFmtId="0" fontId="29" fillId="0" borderId="37" xfId="0" applyFont="1" applyBorder="1" applyAlignment="1">
      <alignment vertical="top" wrapText="1"/>
    </xf>
    <xf numFmtId="0" fontId="29" fillId="33" borderId="74" xfId="54" applyFont="1" applyFill="1" applyBorder="1" applyAlignment="1">
      <alignment horizontal="left" vertical="top" wrapText="1"/>
      <protection/>
    </xf>
    <xf numFmtId="0" fontId="29" fillId="0" borderId="59" xfId="0" applyFont="1" applyBorder="1" applyAlignment="1">
      <alignment vertical="top" wrapText="1"/>
    </xf>
    <xf numFmtId="0" fontId="27" fillId="0" borderId="10" xfId="0" applyFont="1" applyBorder="1" applyAlignment="1">
      <alignment/>
    </xf>
    <xf numFmtId="0" fontId="27" fillId="0" borderId="71" xfId="0" applyFont="1" applyBorder="1" applyAlignment="1">
      <alignment/>
    </xf>
    <xf numFmtId="0" fontId="29" fillId="0" borderId="74" xfId="0" applyFont="1" applyBorder="1" applyAlignment="1">
      <alignment vertical="top" wrapText="1"/>
    </xf>
    <xf numFmtId="0" fontId="29" fillId="0" borderId="74" xfId="0" applyFont="1" applyBorder="1" applyAlignment="1">
      <alignment/>
    </xf>
    <xf numFmtId="0" fontId="29" fillId="0" borderId="10" xfId="0" applyFont="1" applyBorder="1" applyAlignment="1">
      <alignment horizontal="left" vertical="top" wrapText="1"/>
    </xf>
    <xf numFmtId="0" fontId="29" fillId="33" borderId="70" xfId="54" applyFont="1" applyFill="1" applyBorder="1" applyAlignment="1">
      <alignment horizontal="left" vertical="top" wrapText="1"/>
      <protection/>
    </xf>
    <xf numFmtId="0" fontId="29" fillId="33" borderId="29" xfId="54" applyFont="1" applyFill="1" applyBorder="1" applyAlignment="1">
      <alignment horizontal="left" vertical="top" wrapText="1"/>
      <protection/>
    </xf>
    <xf numFmtId="0" fontId="29" fillId="33" borderId="71" xfId="54" applyFont="1" applyFill="1" applyBorder="1" applyAlignment="1">
      <alignment horizontal="left" vertical="top" wrapText="1"/>
      <protection/>
    </xf>
    <xf numFmtId="0" fontId="29" fillId="0" borderId="70" xfId="0" applyFont="1" applyBorder="1" applyAlignment="1">
      <alignment horizontal="left" vertical="top" wrapText="1"/>
    </xf>
    <xf numFmtId="0" fontId="29" fillId="33" borderId="75" xfId="54" applyFont="1" applyFill="1" applyBorder="1" applyAlignment="1">
      <alignment horizontal="left" vertical="top" wrapText="1"/>
      <protection/>
    </xf>
    <xf numFmtId="0" fontId="29" fillId="33" borderId="59" xfId="54" applyFont="1" applyFill="1" applyBorder="1" applyAlignment="1">
      <alignment horizontal="left" vertical="top" wrapText="1"/>
      <protection/>
    </xf>
    <xf numFmtId="0" fontId="29" fillId="0" borderId="29" xfId="55" applyFont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right"/>
    </xf>
    <xf numFmtId="0" fontId="67" fillId="0" borderId="0" xfId="0" applyFont="1" applyBorder="1" applyAlignment="1">
      <alignment horizontal="left" vertical="top" wrapText="1"/>
    </xf>
    <xf numFmtId="0" fontId="68" fillId="0" borderId="0" xfId="53" applyFont="1" applyBorder="1" applyAlignment="1">
      <alignment horizontal="left" vertical="center" wrapText="1"/>
      <protection/>
    </xf>
    <xf numFmtId="0" fontId="11" fillId="0" borderId="76" xfId="52" applyFont="1" applyBorder="1" applyAlignment="1">
      <alignment horizontal="left" vertical="center" wrapText="1"/>
      <protection/>
    </xf>
    <xf numFmtId="0" fontId="65" fillId="0" borderId="10" xfId="0" applyFont="1" applyBorder="1" applyAlignment="1">
      <alignment horizontal="center"/>
    </xf>
    <xf numFmtId="0" fontId="15" fillId="0" borderId="4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textRotation="90" wrapText="1"/>
    </xf>
    <xf numFmtId="1" fontId="14" fillId="33" borderId="59" xfId="0" applyNumberFormat="1" applyFont="1" applyFill="1" applyBorder="1" applyAlignment="1">
      <alignment horizontal="center" vertical="center" wrapText="1"/>
    </xf>
    <xf numFmtId="1" fontId="14" fillId="33" borderId="29" xfId="0" applyNumberFormat="1" applyFont="1" applyFill="1" applyBorder="1" applyAlignment="1">
      <alignment horizontal="center" vertical="center" wrapText="1"/>
    </xf>
    <xf numFmtId="1" fontId="14" fillId="33" borderId="29" xfId="0" applyNumberFormat="1" applyFont="1" applyFill="1" applyBorder="1" applyAlignment="1">
      <alignment horizontal="center" wrapText="1"/>
    </xf>
    <xf numFmtId="1" fontId="14" fillId="33" borderId="55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/>
    </xf>
    <xf numFmtId="0" fontId="70" fillId="0" borderId="19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textRotation="90" wrapText="1"/>
    </xf>
    <xf numFmtId="0" fontId="70" fillId="0" borderId="19" xfId="0" applyFont="1" applyBorder="1" applyAlignment="1">
      <alignment horizontal="center" vertical="top"/>
    </xf>
    <xf numFmtId="0" fontId="70" fillId="0" borderId="77" xfId="0" applyFont="1" applyBorder="1" applyAlignment="1">
      <alignment horizontal="center" textRotation="90" wrapText="1"/>
    </xf>
    <xf numFmtId="0" fontId="70" fillId="0" borderId="19" xfId="0" applyFont="1" applyBorder="1" applyAlignment="1">
      <alignment horizontal="left" textRotation="90" wrapText="1"/>
    </xf>
    <xf numFmtId="0" fontId="70" fillId="0" borderId="67" xfId="0" applyFont="1" applyBorder="1" applyAlignment="1">
      <alignment horizontal="center" wrapText="1"/>
    </xf>
    <xf numFmtId="0" fontId="70" fillId="0" borderId="19" xfId="0" applyFont="1" applyBorder="1" applyAlignment="1">
      <alignment horizontal="center" textRotation="90" wrapText="1"/>
    </xf>
    <xf numFmtId="0" fontId="67" fillId="0" borderId="0" xfId="0" applyFont="1" applyBorder="1" applyAlignment="1">
      <alignment horizontal="left" vertical="center" wrapText="1"/>
    </xf>
    <xf numFmtId="0" fontId="26" fillId="0" borderId="10" xfId="54" applyFont="1" applyBorder="1" applyAlignment="1">
      <alignment horizontal="center" vertical="center" textRotation="90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horizontal="center" vertical="center" textRotation="90" wrapText="1"/>
      <protection/>
    </xf>
    <xf numFmtId="0" fontId="28" fillId="0" borderId="33" xfId="0" applyFont="1" applyBorder="1" applyAlignment="1">
      <alignment horizontal="center" vertical="center" wrapText="1"/>
    </xf>
    <xf numFmtId="0" fontId="15" fillId="44" borderId="11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15" fillId="44" borderId="78" xfId="0" applyFont="1" applyFill="1" applyBorder="1" applyAlignment="1">
      <alignment horizontal="center" vertical="center" wrapText="1"/>
    </xf>
    <xf numFmtId="0" fontId="15" fillId="44" borderId="70" xfId="0" applyFont="1" applyFill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center" wrapText="1"/>
    </xf>
    <xf numFmtId="0" fontId="15" fillId="44" borderId="19" xfId="0" applyFont="1" applyFill="1" applyBorder="1" applyAlignment="1">
      <alignment horizontal="center" vertical="center" wrapText="1"/>
    </xf>
    <xf numFmtId="0" fontId="15" fillId="44" borderId="73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79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26" fillId="0" borderId="10" xfId="56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6" fillId="0" borderId="0" xfId="56" applyFont="1" applyBorder="1" applyAlignment="1">
      <alignment horizontal="center" vertical="center" wrapText="1"/>
      <protection/>
    </xf>
    <xf numFmtId="0" fontId="70" fillId="0" borderId="0" xfId="57" applyFont="1" applyBorder="1" applyAlignment="1">
      <alignment horizontal="left" vertical="center"/>
      <protection/>
    </xf>
    <xf numFmtId="0" fontId="14" fillId="0" borderId="0" xfId="52" applyFont="1" applyBorder="1" applyAlignment="1">
      <alignment horizontal="left"/>
      <protection/>
    </xf>
    <xf numFmtId="0" fontId="70" fillId="0" borderId="0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/>
    </xf>
    <xf numFmtId="0" fontId="70" fillId="0" borderId="0" xfId="57" applyFont="1" applyBorder="1" applyAlignment="1">
      <alignment horizontal="left" vertical="top" wrapText="1"/>
      <protection/>
    </xf>
    <xf numFmtId="49" fontId="70" fillId="40" borderId="10" xfId="57" applyNumberFormat="1" applyFont="1" applyFill="1" applyBorder="1" applyAlignment="1">
      <alignment horizontal="center" vertical="center" textRotation="90"/>
      <protection/>
    </xf>
    <xf numFmtId="0" fontId="70" fillId="0" borderId="0" xfId="57" applyFont="1" applyBorder="1" applyAlignment="1">
      <alignment horizontal="left"/>
      <protection/>
    </xf>
    <xf numFmtId="49" fontId="70" fillId="0" borderId="10" xfId="57" applyNumberFormat="1" applyFont="1" applyBorder="1" applyAlignment="1">
      <alignment horizontal="center" vertical="center" textRotation="90"/>
      <protection/>
    </xf>
    <xf numFmtId="49" fontId="70" fillId="51" borderId="10" xfId="57" applyNumberFormat="1" applyFont="1" applyFill="1" applyBorder="1" applyAlignment="1">
      <alignment horizontal="center" vertical="center" textRotation="90"/>
      <protection/>
    </xf>
    <xf numFmtId="0" fontId="67" fillId="0" borderId="0" xfId="57" applyFont="1" applyBorder="1" applyAlignment="1">
      <alignment horizontal="center" vertical="top" wrapText="1"/>
      <protection/>
    </xf>
    <xf numFmtId="0" fontId="77" fillId="0" borderId="10" xfId="57" applyFont="1" applyBorder="1" applyAlignment="1">
      <alignment horizontal="center" vertical="center" textRotation="90"/>
      <protection/>
    </xf>
    <xf numFmtId="49" fontId="70" fillId="0" borderId="10" xfId="57" applyNumberFormat="1" applyFont="1" applyBorder="1" applyAlignment="1">
      <alignment horizontal="center" vertical="center"/>
      <protection/>
    </xf>
    <xf numFmtId="49" fontId="70" fillId="0" borderId="31" xfId="57" applyNumberFormat="1" applyFont="1" applyBorder="1" applyAlignment="1">
      <alignment horizontal="center" vertical="center"/>
      <protection/>
    </xf>
    <xf numFmtId="49" fontId="70" fillId="0" borderId="30" xfId="57" applyNumberFormat="1" applyFont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_Календар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C3D69B"/>
      <rgbColor rgb="00993366"/>
      <rgbColor rgb="00FDEADA"/>
      <rgbColor rgb="00CCFFFF"/>
      <rgbColor rgb="00660066"/>
      <rgbColor rgb="00D99694"/>
      <rgbColor rgb="000066CC"/>
      <rgbColor rgb="00C6D9F1"/>
      <rgbColor rgb="00000080"/>
      <rgbColor rgb="00FF00FF"/>
      <rgbColor rgb="00DDD9C3"/>
      <rgbColor rgb="0000FFFF"/>
      <rgbColor rgb="00800080"/>
      <rgbColor rgb="00800000"/>
      <rgbColor rgb="00008080"/>
      <rgbColor rgb="000000FF"/>
      <rgbColor rgb="0000B0F0"/>
      <rgbColor rgb="00DCE6F2"/>
      <rgbColor rgb="00D7E4BD"/>
      <rgbColor rgb="00FCD5B5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666699"/>
      <rgbColor rgb="00E6B9B8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0</xdr:row>
      <xdr:rowOff>285750</xdr:rowOff>
    </xdr:from>
    <xdr:to>
      <xdr:col>13</xdr:col>
      <xdr:colOff>561975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85750"/>
          <a:ext cx="2562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7:I13" comment="" totalsRowShown="0">
  <autoFilter ref="A7:I13"/>
  <tableColumns count="9">
    <tableColumn id="1" name="курсы"/>
    <tableColumn id="2" name="обучение по дисциплинам и междисциплинарным курсам"/>
    <tableColumn id="3" name="учебная              практика"/>
    <tableColumn id="4" name="по профилю специальности"/>
    <tableColumn id="5" name="преддипломная"/>
    <tableColumn id="6" name="промежуточная аттестация"/>
    <tableColumn id="7" name="госудрственная (итоговая) аттестация"/>
    <tableColumn id="8" name="каникулы"/>
    <tableColumn id="9" name="всего (по курсам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6384" width="8.7109375" style="0" customWidth="1"/>
  </cols>
  <sheetData>
    <row r="1" spans="1:14" ht="46.5" customHeight="1">
      <c r="A1" s="506"/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</row>
    <row r="2" spans="1:14" ht="18.75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</row>
    <row r="3" spans="1:14" ht="18.7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</row>
    <row r="4" spans="1:14" ht="18.75">
      <c r="A4" s="507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</row>
    <row r="5" spans="1:14" ht="18.75">
      <c r="A5" s="507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504" t="s">
        <v>0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</row>
    <row r="8" spans="1:14" ht="18.75">
      <c r="A8" s="501" t="s">
        <v>1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</row>
    <row r="9" spans="1:14" ht="42.75" customHeight="1">
      <c r="A9" s="505" t="s">
        <v>2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</row>
    <row r="10" spans="1:14" ht="18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8.75">
      <c r="A11" s="501" t="s">
        <v>3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</row>
    <row r="12" spans="1:14" ht="18.75">
      <c r="A12" s="504" t="s">
        <v>4</v>
      </c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</row>
    <row r="13" spans="1:14" ht="18.75">
      <c r="A13" s="501" t="s">
        <v>5</v>
      </c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</row>
    <row r="14" spans="1:14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502" t="s">
        <v>6</v>
      </c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3"/>
    </row>
    <row r="20" spans="1:14" ht="18.75">
      <c r="A20" s="4" t="s">
        <v>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.75">
      <c r="A21" s="502" t="s">
        <v>395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3"/>
    </row>
    <row r="22" spans="1:14" ht="18.75">
      <c r="A22" s="503" t="s">
        <v>8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</row>
    <row r="23" spans="1:14" ht="18.75">
      <c r="A23" s="503" t="s">
        <v>9</v>
      </c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</row>
    <row r="24" spans="1:14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.75">
      <c r="A25" s="500"/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</row>
    <row r="26" spans="1:14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/>
  <mergeCells count="16">
    <mergeCell ref="A1:N1"/>
    <mergeCell ref="A2:N2"/>
    <mergeCell ref="A3:N3"/>
    <mergeCell ref="A4:N4"/>
    <mergeCell ref="A5:N5"/>
    <mergeCell ref="A7:N7"/>
    <mergeCell ref="A8:N8"/>
    <mergeCell ref="A9:N9"/>
    <mergeCell ref="A11:N11"/>
    <mergeCell ref="A12:N12"/>
    <mergeCell ref="A25:N25"/>
    <mergeCell ref="A13:N13"/>
    <mergeCell ref="A19:M19"/>
    <mergeCell ref="A21:M21"/>
    <mergeCell ref="A22:N22"/>
    <mergeCell ref="A23:N23"/>
  </mergeCells>
  <printOptions/>
  <pageMargins left="0.7" right="0.7" top="0.75" bottom="0.75" header="0.511805555555555" footer="0.51180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4.140625" style="0" customWidth="1"/>
    <col min="2" max="2" width="20.8515625" style="0" customWidth="1"/>
    <col min="3" max="3" width="14.7109375" style="0" customWidth="1"/>
    <col min="4" max="4" width="17.28125" style="0" customWidth="1"/>
    <col min="5" max="5" width="17.140625" style="0" customWidth="1"/>
    <col min="6" max="6" width="17.28125" style="0" customWidth="1"/>
    <col min="7" max="7" width="14.421875" style="0" customWidth="1"/>
    <col min="8" max="8" width="11.8515625" style="0" customWidth="1"/>
    <col min="9" max="9" width="12.57421875" style="0" customWidth="1"/>
    <col min="10" max="16384" width="8.7109375" style="0" customWidth="1"/>
  </cols>
  <sheetData>
    <row r="1" spans="1:11" ht="38.25" customHeight="1">
      <c r="A1" s="508" t="s">
        <v>396</v>
      </c>
      <c r="B1" s="508"/>
      <c r="C1" s="508"/>
      <c r="D1" s="508"/>
      <c r="E1" s="508"/>
      <c r="F1" s="508"/>
      <c r="G1" s="508"/>
      <c r="H1" s="508"/>
      <c r="I1" s="6"/>
      <c r="J1" s="6"/>
      <c r="K1" s="6"/>
    </row>
    <row r="2" spans="1:11" ht="18.75">
      <c r="A2" s="7"/>
      <c r="B2" s="7"/>
      <c r="C2" s="7"/>
      <c r="D2" s="7"/>
      <c r="E2" s="7"/>
      <c r="F2" s="7"/>
      <c r="G2" s="7"/>
      <c r="H2" s="7"/>
      <c r="I2" s="6"/>
      <c r="J2" s="6"/>
      <c r="K2" s="6"/>
    </row>
    <row r="3" spans="1:11" ht="68.25" customHeight="1">
      <c r="A3" s="7"/>
      <c r="B3" s="7"/>
      <c r="C3" s="7"/>
      <c r="D3" s="509" t="s">
        <v>10</v>
      </c>
      <c r="E3" s="509"/>
      <c r="F3" s="509"/>
      <c r="G3" s="509"/>
      <c r="H3" s="509"/>
      <c r="I3" s="6"/>
      <c r="J3" s="6"/>
      <c r="K3" s="6"/>
    </row>
    <row r="4" spans="4:11" ht="41.25" customHeight="1">
      <c r="D4" s="510" t="s">
        <v>11</v>
      </c>
      <c r="E4" s="510"/>
      <c r="F4" s="510"/>
      <c r="G4" s="510"/>
      <c r="H4" s="510"/>
      <c r="I4" s="6"/>
      <c r="J4" s="6"/>
      <c r="K4" s="6"/>
    </row>
    <row r="6" spans="1:9" ht="18.75">
      <c r="A6" s="8"/>
      <c r="B6" s="8"/>
      <c r="C6" s="8"/>
      <c r="D6" s="511" t="s">
        <v>12</v>
      </c>
      <c r="E6" s="511"/>
      <c r="F6" s="8"/>
      <c r="G6" s="8"/>
      <c r="H6" s="8"/>
      <c r="I6" s="8"/>
    </row>
    <row r="7" spans="1:9" ht="91.5" customHeight="1">
      <c r="A7" s="9" t="s">
        <v>13</v>
      </c>
      <c r="B7" s="9" t="s">
        <v>14</v>
      </c>
      <c r="C7" s="9" t="s">
        <v>15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20</v>
      </c>
      <c r="I7" s="9" t="s">
        <v>21</v>
      </c>
    </row>
    <row r="8" spans="1:9" ht="15.75">
      <c r="A8" s="10" t="s">
        <v>22</v>
      </c>
      <c r="B8" s="10">
        <v>39</v>
      </c>
      <c r="C8" s="10">
        <v>0</v>
      </c>
      <c r="D8" s="10">
        <v>0</v>
      </c>
      <c r="E8" s="10">
        <v>0</v>
      </c>
      <c r="F8" s="10">
        <v>2</v>
      </c>
      <c r="G8" s="10"/>
      <c r="H8" s="10">
        <v>11</v>
      </c>
      <c r="I8" s="10">
        <f>SUM(сводная!$B8:$H8)</f>
        <v>52</v>
      </c>
    </row>
    <row r="9" spans="1:9" ht="15.75">
      <c r="A9" s="10" t="s">
        <v>23</v>
      </c>
      <c r="B9" s="11">
        <v>37</v>
      </c>
      <c r="C9" s="11">
        <v>2</v>
      </c>
      <c r="D9" s="11">
        <v>0</v>
      </c>
      <c r="E9" s="11">
        <v>0</v>
      </c>
      <c r="F9" s="10">
        <v>2</v>
      </c>
      <c r="G9" s="10"/>
      <c r="H9" s="10">
        <v>11</v>
      </c>
      <c r="I9" s="10">
        <f>SUM(сводная!$B9:$H9)</f>
        <v>52</v>
      </c>
    </row>
    <row r="10" spans="1:9" ht="15.75">
      <c r="A10" s="10" t="s">
        <v>24</v>
      </c>
      <c r="B10" s="11">
        <v>27</v>
      </c>
      <c r="C10" s="11">
        <v>0</v>
      </c>
      <c r="D10" s="11">
        <v>13</v>
      </c>
      <c r="E10" s="11">
        <v>0</v>
      </c>
      <c r="F10" s="10">
        <v>2</v>
      </c>
      <c r="G10" s="10">
        <v>0</v>
      </c>
      <c r="H10" s="10">
        <v>10</v>
      </c>
      <c r="I10" s="10">
        <f>SUM(сводная!$B10:$H10)</f>
        <v>52</v>
      </c>
    </row>
    <row r="11" spans="1:9" ht="15.75">
      <c r="A11" s="10" t="s">
        <v>25</v>
      </c>
      <c r="B11" s="11">
        <v>20</v>
      </c>
      <c r="C11" s="11">
        <v>2</v>
      </c>
      <c r="D11" s="11">
        <v>8</v>
      </c>
      <c r="E11" s="11">
        <v>4</v>
      </c>
      <c r="F11" s="10">
        <v>1</v>
      </c>
      <c r="G11" s="10">
        <v>6</v>
      </c>
      <c r="H11" s="10">
        <v>2</v>
      </c>
      <c r="I11" s="10">
        <f>SUM(сводная!$B11:$H11)</f>
        <v>43</v>
      </c>
    </row>
    <row r="12" spans="1:9" ht="15.75">
      <c r="A12" s="12" t="s">
        <v>26</v>
      </c>
      <c r="B12" s="12">
        <f>SUM(B8:B11)</f>
        <v>123</v>
      </c>
      <c r="C12" s="12">
        <f aca="true" t="shared" si="0" ref="C12:I12">SUM(C8:C11)</f>
        <v>4</v>
      </c>
      <c r="D12" s="12">
        <f t="shared" si="0"/>
        <v>21</v>
      </c>
      <c r="E12" s="12">
        <f t="shared" si="0"/>
        <v>4</v>
      </c>
      <c r="F12" s="12">
        <f t="shared" si="0"/>
        <v>7</v>
      </c>
      <c r="G12" s="12">
        <f t="shared" si="0"/>
        <v>6</v>
      </c>
      <c r="H12" s="12">
        <f t="shared" si="0"/>
        <v>34</v>
      </c>
      <c r="I12" s="12">
        <f t="shared" si="0"/>
        <v>199</v>
      </c>
    </row>
    <row r="13" spans="2:5" ht="15">
      <c r="B13">
        <v>4428</v>
      </c>
      <c r="C13">
        <v>144</v>
      </c>
      <c r="D13">
        <v>756</v>
      </c>
      <c r="E13">
        <v>144</v>
      </c>
    </row>
  </sheetData>
  <sheetProtection/>
  <mergeCells count="4">
    <mergeCell ref="A1:H1"/>
    <mergeCell ref="D3:H3"/>
    <mergeCell ref="D4:H4"/>
    <mergeCell ref="D6:E6"/>
  </mergeCells>
  <printOptions/>
  <pageMargins left="0.25" right="0.25" top="0.75" bottom="0.75" header="0.511805555555555" footer="0.511805555555555"/>
  <pageSetup horizontalDpi="300" verticalDpi="300" orientation="landscape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IV102"/>
  <sheetViews>
    <sheetView zoomScale="80" zoomScaleNormal="80" zoomScalePageLayoutView="0" workbookViewId="0" topLeftCell="A22">
      <selection activeCell="B26" sqref="B26"/>
    </sheetView>
  </sheetViews>
  <sheetFormatPr defaultColWidth="9.140625" defaultRowHeight="15"/>
  <cols>
    <col min="1" max="1" width="13.28125" style="13" customWidth="1"/>
    <col min="2" max="2" width="42.140625" style="13" customWidth="1"/>
    <col min="3" max="3" width="17.7109375" style="13" customWidth="1"/>
    <col min="4" max="4" width="8.421875" style="13" customWidth="1"/>
    <col min="5" max="5" width="7.421875" style="13" customWidth="1"/>
    <col min="6" max="6" width="8.140625" style="13" customWidth="1"/>
    <col min="7" max="7" width="7.7109375" style="13" customWidth="1"/>
    <col min="8" max="8" width="6.00390625" style="13" customWidth="1"/>
    <col min="9" max="10" width="9.421875" style="13" customWidth="1"/>
    <col min="11" max="11" width="9.28125" style="13" customWidth="1"/>
    <col min="12" max="16" width="9.421875" style="13" customWidth="1"/>
    <col min="17" max="17" width="9.00390625" style="13" customWidth="1"/>
    <col min="18" max="18" width="7.8515625" style="13" customWidth="1"/>
    <col min="19" max="20" width="9.140625" style="13" customWidth="1"/>
    <col min="21" max="21" width="9.28125" style="13" customWidth="1"/>
    <col min="22" max="16384" width="9.140625" style="13" customWidth="1"/>
  </cols>
  <sheetData>
    <row r="1" ht="5.25" customHeight="1"/>
    <row r="2" spans="1:16" ht="23.25">
      <c r="A2" s="518" t="s">
        <v>397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</row>
    <row r="3" ht="9" customHeight="1"/>
    <row r="4" spans="1:19" ht="23.25" customHeight="1">
      <c r="A4" s="519" t="s">
        <v>27</v>
      </c>
      <c r="B4" s="520" t="s">
        <v>28</v>
      </c>
      <c r="C4" s="521" t="s">
        <v>29</v>
      </c>
      <c r="D4" s="522" t="s">
        <v>30</v>
      </c>
      <c r="E4" s="522"/>
      <c r="F4" s="522"/>
      <c r="G4" s="522"/>
      <c r="H4" s="522"/>
      <c r="I4" s="522" t="s">
        <v>31</v>
      </c>
      <c r="J4" s="522"/>
      <c r="K4" s="522"/>
      <c r="L4" s="522"/>
      <c r="M4" s="522"/>
      <c r="N4" s="522"/>
      <c r="O4" s="522"/>
      <c r="P4" s="522"/>
      <c r="Q4" s="15"/>
      <c r="R4" s="15"/>
      <c r="S4" s="15"/>
    </row>
    <row r="5" spans="1:19" ht="32.25" customHeight="1">
      <c r="A5" s="519"/>
      <c r="B5" s="520"/>
      <c r="C5" s="521"/>
      <c r="D5" s="523" t="s">
        <v>32</v>
      </c>
      <c r="E5" s="524" t="s">
        <v>33</v>
      </c>
      <c r="F5" s="525" t="s">
        <v>34</v>
      </c>
      <c r="G5" s="525"/>
      <c r="H5" s="525"/>
      <c r="I5" s="522" t="s">
        <v>22</v>
      </c>
      <c r="J5" s="522"/>
      <c r="K5" s="522" t="s">
        <v>23</v>
      </c>
      <c r="L5" s="522"/>
      <c r="M5" s="522" t="s">
        <v>24</v>
      </c>
      <c r="N5" s="522"/>
      <c r="O5" s="522" t="s">
        <v>25</v>
      </c>
      <c r="P5" s="522"/>
      <c r="Q5" s="15"/>
      <c r="R5" s="15"/>
      <c r="S5" s="15"/>
    </row>
    <row r="6" spans="1:19" ht="17.25" customHeight="1">
      <c r="A6" s="519"/>
      <c r="B6" s="520"/>
      <c r="C6" s="521"/>
      <c r="D6" s="523"/>
      <c r="E6" s="524"/>
      <c r="F6" s="526" t="s">
        <v>35</v>
      </c>
      <c r="G6" s="522"/>
      <c r="H6" s="522"/>
      <c r="I6" s="16" t="s">
        <v>36</v>
      </c>
      <c r="J6" s="17" t="s">
        <v>37</v>
      </c>
      <c r="K6" s="16" t="s">
        <v>38</v>
      </c>
      <c r="L6" s="17" t="s">
        <v>39</v>
      </c>
      <c r="M6" s="16" t="s">
        <v>40</v>
      </c>
      <c r="N6" s="17" t="s">
        <v>41</v>
      </c>
      <c r="O6" s="16" t="s">
        <v>42</v>
      </c>
      <c r="P6" s="17" t="s">
        <v>43</v>
      </c>
      <c r="Q6" s="15"/>
      <c r="R6" s="15"/>
      <c r="S6" s="15"/>
    </row>
    <row r="7" spans="1:19" ht="76.5" customHeight="1">
      <c r="A7" s="519"/>
      <c r="B7" s="520"/>
      <c r="C7" s="521"/>
      <c r="D7" s="523"/>
      <c r="E7" s="524"/>
      <c r="F7" s="526"/>
      <c r="G7" s="14" t="s">
        <v>44</v>
      </c>
      <c r="H7" s="18" t="s">
        <v>45</v>
      </c>
      <c r="I7" s="19">
        <v>17</v>
      </c>
      <c r="J7" s="20">
        <v>22</v>
      </c>
      <c r="K7" s="19">
        <v>17</v>
      </c>
      <c r="L7" s="21">
        <v>23</v>
      </c>
      <c r="M7" s="19">
        <v>16</v>
      </c>
      <c r="N7" s="22">
        <v>23</v>
      </c>
      <c r="O7" s="19">
        <v>17</v>
      </c>
      <c r="P7" s="22">
        <v>13</v>
      </c>
      <c r="Q7" s="15">
        <f>SUM(I7:P7)</f>
        <v>148</v>
      </c>
      <c r="R7" s="15"/>
      <c r="S7" s="15"/>
    </row>
    <row r="8" spans="1:19" ht="16.5" customHeight="1">
      <c r="A8" s="23" t="s">
        <v>46</v>
      </c>
      <c r="B8" s="24" t="s">
        <v>47</v>
      </c>
      <c r="C8" s="25"/>
      <c r="D8" s="26">
        <f aca="true" t="shared" si="0" ref="D8:P8">D9+D17+D19+D22+D28</f>
        <v>2106</v>
      </c>
      <c r="E8" s="26">
        <f t="shared" si="0"/>
        <v>702</v>
      </c>
      <c r="F8" s="26">
        <f t="shared" si="0"/>
        <v>1404</v>
      </c>
      <c r="G8" s="27">
        <f t="shared" si="0"/>
        <v>586</v>
      </c>
      <c r="H8" s="28">
        <f t="shared" si="0"/>
        <v>0</v>
      </c>
      <c r="I8" s="27">
        <f t="shared" si="0"/>
        <v>512</v>
      </c>
      <c r="J8" s="28">
        <f t="shared" si="0"/>
        <v>744</v>
      </c>
      <c r="K8" s="27">
        <f t="shared" si="0"/>
        <v>148</v>
      </c>
      <c r="L8" s="28">
        <f t="shared" si="0"/>
        <v>0</v>
      </c>
      <c r="M8" s="27">
        <f t="shared" si="0"/>
        <v>0</v>
      </c>
      <c r="N8" s="28">
        <f t="shared" si="0"/>
        <v>0</v>
      </c>
      <c r="O8" s="27">
        <f t="shared" si="0"/>
        <v>0</v>
      </c>
      <c r="P8" s="28">
        <f t="shared" si="0"/>
        <v>0</v>
      </c>
      <c r="Q8" s="29"/>
      <c r="R8" s="15"/>
      <c r="S8" s="15"/>
    </row>
    <row r="9" spans="1:19" ht="18" customHeight="1">
      <c r="A9" s="30" t="s">
        <v>48</v>
      </c>
      <c r="B9" s="31" t="s">
        <v>49</v>
      </c>
      <c r="C9" s="32"/>
      <c r="D9" s="33">
        <f aca="true" t="shared" si="1" ref="D9:P9">D10+D11+D12+D13+D14+D15+D16</f>
        <v>983</v>
      </c>
      <c r="E9" s="33">
        <f t="shared" si="1"/>
        <v>328</v>
      </c>
      <c r="F9" s="33">
        <f t="shared" si="1"/>
        <v>655</v>
      </c>
      <c r="G9" s="33">
        <f t="shared" si="1"/>
        <v>339</v>
      </c>
      <c r="H9" s="33">
        <f t="shared" si="1"/>
        <v>0</v>
      </c>
      <c r="I9" s="33">
        <f t="shared" si="1"/>
        <v>236</v>
      </c>
      <c r="J9" s="33">
        <f t="shared" si="1"/>
        <v>345</v>
      </c>
      <c r="K9" s="33">
        <f t="shared" si="1"/>
        <v>74</v>
      </c>
      <c r="L9" s="33">
        <f t="shared" si="1"/>
        <v>0</v>
      </c>
      <c r="M9" s="33">
        <f t="shared" si="1"/>
        <v>0</v>
      </c>
      <c r="N9" s="33">
        <f t="shared" si="1"/>
        <v>0</v>
      </c>
      <c r="O9" s="33">
        <f t="shared" si="1"/>
        <v>0</v>
      </c>
      <c r="P9" s="33">
        <f t="shared" si="1"/>
        <v>0</v>
      </c>
      <c r="Q9" s="34"/>
      <c r="R9" s="15"/>
      <c r="S9" s="15"/>
    </row>
    <row r="10" spans="1:19" ht="19.5" customHeight="1">
      <c r="A10" s="35" t="s">
        <v>50</v>
      </c>
      <c r="B10" s="36" t="s">
        <v>51</v>
      </c>
      <c r="C10" s="37" t="s">
        <v>52</v>
      </c>
      <c r="D10" s="38">
        <f aca="true" t="shared" si="2" ref="D10:D16">E10+F10</f>
        <v>117</v>
      </c>
      <c r="E10" s="38">
        <v>39</v>
      </c>
      <c r="F10" s="39">
        <f aca="true" t="shared" si="3" ref="F10:F15">I10+J10+K10+L10+M10+N10+O10+P10</f>
        <v>78</v>
      </c>
      <c r="G10" s="40">
        <v>38</v>
      </c>
      <c r="H10" s="41"/>
      <c r="I10" s="42">
        <v>32</v>
      </c>
      <c r="J10" s="43">
        <v>46</v>
      </c>
      <c r="K10" s="44">
        <v>0</v>
      </c>
      <c r="L10" s="45">
        <v>0</v>
      </c>
      <c r="M10" s="42">
        <v>0</v>
      </c>
      <c r="N10" s="43">
        <v>0</v>
      </c>
      <c r="O10" s="44">
        <v>0</v>
      </c>
      <c r="P10" s="43">
        <v>0</v>
      </c>
      <c r="Q10" s="46">
        <v>78</v>
      </c>
      <c r="R10" s="15"/>
      <c r="S10" s="15"/>
    </row>
    <row r="11" spans="1:19" ht="21" customHeight="1">
      <c r="A11" s="35" t="s">
        <v>53</v>
      </c>
      <c r="B11" s="36" t="s">
        <v>54</v>
      </c>
      <c r="C11" s="47" t="s">
        <v>55</v>
      </c>
      <c r="D11" s="38">
        <f t="shared" si="2"/>
        <v>176</v>
      </c>
      <c r="E11" s="38">
        <v>59</v>
      </c>
      <c r="F11" s="39">
        <f t="shared" si="3"/>
        <v>117</v>
      </c>
      <c r="G11" s="40"/>
      <c r="H11" s="41"/>
      <c r="I11" s="48">
        <v>34</v>
      </c>
      <c r="J11" s="49">
        <v>83</v>
      </c>
      <c r="K11" s="50">
        <v>0</v>
      </c>
      <c r="L11" s="51">
        <v>0</v>
      </c>
      <c r="M11" s="48">
        <v>0</v>
      </c>
      <c r="N11" s="49">
        <v>0</v>
      </c>
      <c r="O11" s="50">
        <v>0</v>
      </c>
      <c r="P11" s="49">
        <v>0</v>
      </c>
      <c r="Q11" s="46">
        <v>111</v>
      </c>
      <c r="R11" s="15"/>
      <c r="S11" s="15"/>
    </row>
    <row r="12" spans="1:19" ht="18.75" customHeight="1">
      <c r="A12" s="35" t="s">
        <v>56</v>
      </c>
      <c r="B12" s="52" t="s">
        <v>57</v>
      </c>
      <c r="C12" s="47" t="s">
        <v>58</v>
      </c>
      <c r="D12" s="38">
        <f t="shared" si="2"/>
        <v>176</v>
      </c>
      <c r="E12" s="53">
        <v>59</v>
      </c>
      <c r="F12" s="39">
        <f t="shared" si="3"/>
        <v>117</v>
      </c>
      <c r="G12" s="54">
        <v>117</v>
      </c>
      <c r="H12" s="55"/>
      <c r="I12" s="56">
        <v>34</v>
      </c>
      <c r="J12" s="57">
        <v>46</v>
      </c>
      <c r="K12" s="58">
        <v>37</v>
      </c>
      <c r="L12" s="59">
        <v>0</v>
      </c>
      <c r="M12" s="56">
        <v>0</v>
      </c>
      <c r="N12" s="57">
        <v>0</v>
      </c>
      <c r="O12" s="58">
        <v>0</v>
      </c>
      <c r="P12" s="57">
        <v>0</v>
      </c>
      <c r="Q12" s="46">
        <v>117</v>
      </c>
      <c r="R12" s="15"/>
      <c r="S12" s="15"/>
    </row>
    <row r="13" spans="1:19" ht="18.75" customHeight="1">
      <c r="A13" s="35" t="s">
        <v>59</v>
      </c>
      <c r="B13" s="52" t="s">
        <v>60</v>
      </c>
      <c r="C13" s="47" t="s">
        <v>55</v>
      </c>
      <c r="D13" s="38">
        <f t="shared" si="2"/>
        <v>176</v>
      </c>
      <c r="E13" s="53">
        <v>59</v>
      </c>
      <c r="F13" s="39">
        <f t="shared" si="3"/>
        <v>117</v>
      </c>
      <c r="G13" s="54">
        <v>47</v>
      </c>
      <c r="H13" s="55"/>
      <c r="I13" s="56">
        <v>68</v>
      </c>
      <c r="J13" s="57">
        <v>49</v>
      </c>
      <c r="K13" s="58">
        <v>0</v>
      </c>
      <c r="L13" s="59">
        <v>0</v>
      </c>
      <c r="M13" s="56">
        <v>0</v>
      </c>
      <c r="N13" s="57">
        <v>0</v>
      </c>
      <c r="O13" s="58">
        <v>0</v>
      </c>
      <c r="P13" s="57">
        <v>0</v>
      </c>
      <c r="Q13" s="46">
        <v>117</v>
      </c>
      <c r="R13" s="15"/>
      <c r="S13" s="15"/>
    </row>
    <row r="14" spans="1:19" ht="18" customHeight="1">
      <c r="A14" s="35" t="s">
        <v>61</v>
      </c>
      <c r="B14" s="52" t="s">
        <v>62</v>
      </c>
      <c r="C14" s="47" t="s">
        <v>63</v>
      </c>
      <c r="D14" s="38">
        <f t="shared" si="2"/>
        <v>176</v>
      </c>
      <c r="E14" s="53">
        <v>59</v>
      </c>
      <c r="F14" s="39">
        <f t="shared" si="3"/>
        <v>117</v>
      </c>
      <c r="G14" s="54">
        <v>113</v>
      </c>
      <c r="H14" s="55"/>
      <c r="I14" s="56">
        <v>34</v>
      </c>
      <c r="J14" s="57">
        <v>46</v>
      </c>
      <c r="K14" s="58">
        <v>37</v>
      </c>
      <c r="L14" s="59">
        <v>0</v>
      </c>
      <c r="M14" s="56">
        <v>0</v>
      </c>
      <c r="N14" s="57">
        <v>0</v>
      </c>
      <c r="O14" s="58">
        <v>0</v>
      </c>
      <c r="P14" s="57">
        <v>0</v>
      </c>
      <c r="Q14" s="46">
        <v>117</v>
      </c>
      <c r="R14" s="15"/>
      <c r="S14" s="15"/>
    </row>
    <row r="15" spans="1:19" ht="17.25" customHeight="1">
      <c r="A15" s="60" t="s">
        <v>64</v>
      </c>
      <c r="B15" s="61" t="s">
        <v>65</v>
      </c>
      <c r="C15" s="47" t="s">
        <v>55</v>
      </c>
      <c r="D15" s="38">
        <f t="shared" si="2"/>
        <v>105</v>
      </c>
      <c r="E15" s="53">
        <v>35</v>
      </c>
      <c r="F15" s="39">
        <f t="shared" si="3"/>
        <v>70</v>
      </c>
      <c r="G15" s="62">
        <v>16</v>
      </c>
      <c r="H15" s="63"/>
      <c r="I15" s="56">
        <v>34</v>
      </c>
      <c r="J15" s="57">
        <v>36</v>
      </c>
      <c r="K15" s="58">
        <v>0</v>
      </c>
      <c r="L15" s="59">
        <v>0</v>
      </c>
      <c r="M15" s="56">
        <v>0</v>
      </c>
      <c r="N15" s="57">
        <v>0</v>
      </c>
      <c r="O15" s="58">
        <v>0</v>
      </c>
      <c r="P15" s="57">
        <v>0</v>
      </c>
      <c r="Q15" s="46">
        <v>70</v>
      </c>
      <c r="R15" s="15"/>
      <c r="S15" s="15"/>
    </row>
    <row r="16" spans="1:19" ht="17.25" customHeight="1">
      <c r="A16" s="64" t="s">
        <v>66</v>
      </c>
      <c r="B16" s="65" t="s">
        <v>67</v>
      </c>
      <c r="C16" s="47" t="s">
        <v>55</v>
      </c>
      <c r="D16" s="66">
        <f t="shared" si="2"/>
        <v>57</v>
      </c>
      <c r="E16" s="67">
        <v>18</v>
      </c>
      <c r="F16" s="68">
        <f>SUM(I16:P16)</f>
        <v>39</v>
      </c>
      <c r="G16" s="69">
        <v>8</v>
      </c>
      <c r="H16" s="70">
        <v>0</v>
      </c>
      <c r="I16" s="69">
        <v>0</v>
      </c>
      <c r="J16" s="71">
        <v>39</v>
      </c>
      <c r="K16" s="72"/>
      <c r="L16" s="73"/>
      <c r="M16" s="74"/>
      <c r="N16" s="75"/>
      <c r="O16" s="72"/>
      <c r="P16" s="75"/>
      <c r="Q16" s="46"/>
      <c r="R16" s="15"/>
      <c r="S16" s="15"/>
    </row>
    <row r="17" spans="1:19" ht="18" customHeight="1">
      <c r="A17" s="30"/>
      <c r="B17" s="31" t="s">
        <v>68</v>
      </c>
      <c r="C17" s="32"/>
      <c r="D17" s="33">
        <f aca="true" t="shared" si="4" ref="D17:P17">D18</f>
        <v>351</v>
      </c>
      <c r="E17" s="33">
        <f t="shared" si="4"/>
        <v>117</v>
      </c>
      <c r="F17" s="33">
        <f t="shared" si="4"/>
        <v>234</v>
      </c>
      <c r="G17" s="30">
        <f t="shared" si="4"/>
        <v>40</v>
      </c>
      <c r="H17" s="76">
        <f t="shared" si="4"/>
        <v>0</v>
      </c>
      <c r="I17" s="77">
        <f t="shared" si="4"/>
        <v>68</v>
      </c>
      <c r="J17" s="78">
        <f t="shared" si="4"/>
        <v>92</v>
      </c>
      <c r="K17" s="30">
        <f t="shared" si="4"/>
        <v>74</v>
      </c>
      <c r="L17" s="76">
        <f t="shared" si="4"/>
        <v>0</v>
      </c>
      <c r="M17" s="30">
        <f t="shared" si="4"/>
        <v>0</v>
      </c>
      <c r="N17" s="76">
        <f t="shared" si="4"/>
        <v>0</v>
      </c>
      <c r="O17" s="30">
        <f t="shared" si="4"/>
        <v>0</v>
      </c>
      <c r="P17" s="76">
        <f t="shared" si="4"/>
        <v>0</v>
      </c>
      <c r="Q17" s="46"/>
      <c r="R17" s="15"/>
      <c r="S17" s="15"/>
    </row>
    <row r="18" spans="1:19" ht="23.25">
      <c r="A18" s="64" t="s">
        <v>69</v>
      </c>
      <c r="B18" s="79" t="s">
        <v>70</v>
      </c>
      <c r="C18" s="80" t="s">
        <v>389</v>
      </c>
      <c r="D18" s="81">
        <f>F18+E18</f>
        <v>351</v>
      </c>
      <c r="E18" s="81">
        <v>117</v>
      </c>
      <c r="F18" s="82">
        <f>SUM(I18:P18)</f>
        <v>234</v>
      </c>
      <c r="G18" s="83">
        <v>40</v>
      </c>
      <c r="H18" s="84"/>
      <c r="I18" s="48">
        <v>68</v>
      </c>
      <c r="J18" s="49">
        <v>92</v>
      </c>
      <c r="K18" s="50">
        <v>74</v>
      </c>
      <c r="L18" s="51">
        <v>0</v>
      </c>
      <c r="M18" s="48">
        <v>0</v>
      </c>
      <c r="N18" s="49">
        <v>0</v>
      </c>
      <c r="O18" s="50">
        <v>0</v>
      </c>
      <c r="P18" s="49">
        <v>0</v>
      </c>
      <c r="Q18" s="46">
        <v>234</v>
      </c>
      <c r="R18" s="15"/>
      <c r="S18" s="15"/>
    </row>
    <row r="19" spans="1:19" ht="33.75" customHeight="1">
      <c r="A19" s="85"/>
      <c r="B19" s="86" t="s">
        <v>71</v>
      </c>
      <c r="C19" s="87"/>
      <c r="D19" s="88">
        <f aca="true" t="shared" si="5" ref="D19:P19">D20+D21</f>
        <v>331</v>
      </c>
      <c r="E19" s="88">
        <f t="shared" si="5"/>
        <v>110</v>
      </c>
      <c r="F19" s="88">
        <f t="shared" si="5"/>
        <v>221</v>
      </c>
      <c r="G19" s="89">
        <f t="shared" si="5"/>
        <v>98</v>
      </c>
      <c r="H19" s="90">
        <f t="shared" si="5"/>
        <v>0</v>
      </c>
      <c r="I19" s="89">
        <f t="shared" si="5"/>
        <v>68</v>
      </c>
      <c r="J19" s="90">
        <f t="shared" si="5"/>
        <v>153</v>
      </c>
      <c r="K19" s="89">
        <f t="shared" si="5"/>
        <v>0</v>
      </c>
      <c r="L19" s="90">
        <f t="shared" si="5"/>
        <v>0</v>
      </c>
      <c r="M19" s="91">
        <f t="shared" si="5"/>
        <v>0</v>
      </c>
      <c r="N19" s="92">
        <f t="shared" si="5"/>
        <v>0</v>
      </c>
      <c r="O19" s="89">
        <f t="shared" si="5"/>
        <v>0</v>
      </c>
      <c r="P19" s="90">
        <f t="shared" si="5"/>
        <v>0</v>
      </c>
      <c r="Q19" s="93"/>
      <c r="R19" s="15"/>
      <c r="S19" s="15"/>
    </row>
    <row r="20" spans="1:32" s="97" customFormat="1" ht="18.75" customHeight="1">
      <c r="A20" s="35" t="s">
        <v>72</v>
      </c>
      <c r="B20" s="94" t="s">
        <v>73</v>
      </c>
      <c r="C20" s="47" t="s">
        <v>55</v>
      </c>
      <c r="D20" s="38">
        <f>F20+E20</f>
        <v>150</v>
      </c>
      <c r="E20" s="38">
        <v>50</v>
      </c>
      <c r="F20" s="39">
        <f>I20+J20+K20+L20+M20+N20+O20+P20</f>
        <v>100</v>
      </c>
      <c r="G20" s="40">
        <v>60</v>
      </c>
      <c r="H20" s="41"/>
      <c r="I20" s="48">
        <v>34</v>
      </c>
      <c r="J20" s="49">
        <v>66</v>
      </c>
      <c r="K20" s="50">
        <v>0</v>
      </c>
      <c r="L20" s="51">
        <v>0</v>
      </c>
      <c r="M20" s="48">
        <v>0</v>
      </c>
      <c r="N20" s="49">
        <v>0</v>
      </c>
      <c r="O20" s="50">
        <v>0</v>
      </c>
      <c r="P20" s="49">
        <v>0</v>
      </c>
      <c r="Q20" s="46">
        <v>100</v>
      </c>
      <c r="R20" s="95"/>
      <c r="S20" s="95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19" ht="21.75" customHeight="1">
      <c r="A21" s="98" t="s">
        <v>74</v>
      </c>
      <c r="B21" s="99" t="s">
        <v>75</v>
      </c>
      <c r="C21" s="100" t="s">
        <v>76</v>
      </c>
      <c r="D21" s="38">
        <f>F21+E21</f>
        <v>181</v>
      </c>
      <c r="E21" s="101">
        <v>60</v>
      </c>
      <c r="F21" s="39">
        <f>I21+J21+K21+L21+M21+N21+O21+P21</f>
        <v>121</v>
      </c>
      <c r="G21" s="102">
        <v>38</v>
      </c>
      <c r="H21" s="103"/>
      <c r="I21" s="48">
        <v>34</v>
      </c>
      <c r="J21" s="49">
        <v>87</v>
      </c>
      <c r="K21" s="50">
        <v>0</v>
      </c>
      <c r="L21" s="51">
        <v>0</v>
      </c>
      <c r="M21" s="48">
        <v>0</v>
      </c>
      <c r="N21" s="49">
        <v>0</v>
      </c>
      <c r="O21" s="50">
        <v>0</v>
      </c>
      <c r="P21" s="49">
        <v>0</v>
      </c>
      <c r="Q21" s="46">
        <v>121</v>
      </c>
      <c r="R21" s="15"/>
      <c r="S21" s="15"/>
    </row>
    <row r="22" spans="1:19" ht="33.75" customHeight="1">
      <c r="A22" s="104"/>
      <c r="B22" s="105" t="s">
        <v>77</v>
      </c>
      <c r="C22" s="106"/>
      <c r="D22" s="107">
        <f aca="true" t="shared" si="6" ref="D22:P22">D23+D24+D25+D26+D27</f>
        <v>441</v>
      </c>
      <c r="E22" s="107">
        <f t="shared" si="6"/>
        <v>147</v>
      </c>
      <c r="F22" s="107">
        <f t="shared" si="6"/>
        <v>294</v>
      </c>
      <c r="G22" s="104">
        <f t="shared" si="6"/>
        <v>109</v>
      </c>
      <c r="H22" s="108">
        <f t="shared" si="6"/>
        <v>0</v>
      </c>
      <c r="I22" s="104">
        <f t="shared" si="6"/>
        <v>140</v>
      </c>
      <c r="J22" s="108">
        <f t="shared" si="6"/>
        <v>154</v>
      </c>
      <c r="K22" s="104">
        <f t="shared" si="6"/>
        <v>0</v>
      </c>
      <c r="L22" s="108">
        <f t="shared" si="6"/>
        <v>0</v>
      </c>
      <c r="M22" s="104">
        <f t="shared" si="6"/>
        <v>0</v>
      </c>
      <c r="N22" s="108">
        <f t="shared" si="6"/>
        <v>0</v>
      </c>
      <c r="O22" s="109">
        <f t="shared" si="6"/>
        <v>0</v>
      </c>
      <c r="P22" s="110">
        <f t="shared" si="6"/>
        <v>0</v>
      </c>
      <c r="Q22" s="93"/>
      <c r="R22" s="15"/>
      <c r="S22" s="15"/>
    </row>
    <row r="23" spans="1:19" ht="18" customHeight="1">
      <c r="A23" s="35" t="s">
        <v>78</v>
      </c>
      <c r="B23" s="111" t="s">
        <v>79</v>
      </c>
      <c r="C23" s="47" t="s">
        <v>80</v>
      </c>
      <c r="D23" s="38">
        <f>E23+F23</f>
        <v>117</v>
      </c>
      <c r="E23" s="38">
        <v>39</v>
      </c>
      <c r="F23" s="39">
        <f>SUM(I23:P23)</f>
        <v>78</v>
      </c>
      <c r="G23" s="40">
        <v>30</v>
      </c>
      <c r="H23" s="41"/>
      <c r="I23" s="112">
        <v>34</v>
      </c>
      <c r="J23" s="113">
        <v>44</v>
      </c>
      <c r="K23" s="114">
        <v>0</v>
      </c>
      <c r="L23" s="115">
        <v>0</v>
      </c>
      <c r="M23" s="112">
        <v>0</v>
      </c>
      <c r="N23" s="113">
        <v>0</v>
      </c>
      <c r="O23" s="114">
        <v>0</v>
      </c>
      <c r="P23" s="71">
        <v>0</v>
      </c>
      <c r="Q23" s="46">
        <v>78</v>
      </c>
      <c r="R23" s="15"/>
      <c r="S23" s="15"/>
    </row>
    <row r="24" spans="1:19" ht="30.75" customHeight="1">
      <c r="A24" s="60" t="s">
        <v>81</v>
      </c>
      <c r="B24" s="61" t="s">
        <v>399</v>
      </c>
      <c r="C24" s="116" t="s">
        <v>76</v>
      </c>
      <c r="D24" s="38">
        <f>E24+F24</f>
        <v>162</v>
      </c>
      <c r="E24" s="117">
        <v>54</v>
      </c>
      <c r="F24" s="39">
        <f>SUM(I24:P24)</f>
        <v>108</v>
      </c>
      <c r="G24" s="118">
        <v>25</v>
      </c>
      <c r="H24" s="119"/>
      <c r="I24" s="120">
        <v>34</v>
      </c>
      <c r="J24" s="121">
        <v>74</v>
      </c>
      <c r="K24" s="122">
        <v>0</v>
      </c>
      <c r="L24" s="123">
        <f>SUM(L25:L27)</f>
        <v>0</v>
      </c>
      <c r="M24" s="120">
        <f>SUM(M25:M27)</f>
        <v>0</v>
      </c>
      <c r="N24" s="121">
        <f>SUM(N25:N27)</f>
        <v>0</v>
      </c>
      <c r="O24" s="122">
        <f>SUM(O25:O27)</f>
        <v>0</v>
      </c>
      <c r="P24" s="121">
        <f>SUM(P25:P27)</f>
        <v>0</v>
      </c>
      <c r="Q24" s="46">
        <v>108</v>
      </c>
      <c r="R24" s="15"/>
      <c r="S24" s="15"/>
    </row>
    <row r="25" spans="1:19" ht="17.25" customHeight="1">
      <c r="A25" s="60" t="s">
        <v>82</v>
      </c>
      <c r="B25" s="61" t="s">
        <v>83</v>
      </c>
      <c r="C25" s="116" t="s">
        <v>84</v>
      </c>
      <c r="D25" s="38">
        <f>E25+F25</f>
        <v>54</v>
      </c>
      <c r="E25" s="117">
        <v>18</v>
      </c>
      <c r="F25" s="39">
        <f>SUM(I25:P25)</f>
        <v>36</v>
      </c>
      <c r="G25" s="118">
        <v>18</v>
      </c>
      <c r="H25" s="119"/>
      <c r="I25" s="124">
        <v>0</v>
      </c>
      <c r="J25" s="125">
        <v>36</v>
      </c>
      <c r="K25" s="126">
        <v>0</v>
      </c>
      <c r="L25" s="127">
        <v>0</v>
      </c>
      <c r="M25" s="124">
        <v>0</v>
      </c>
      <c r="N25" s="125">
        <v>0</v>
      </c>
      <c r="O25" s="126">
        <v>0</v>
      </c>
      <c r="P25" s="125">
        <v>0</v>
      </c>
      <c r="Q25" s="46">
        <v>36</v>
      </c>
      <c r="R25" s="15"/>
      <c r="S25" s="15"/>
    </row>
    <row r="26" spans="1:19" ht="18.75" customHeight="1">
      <c r="A26" s="60" t="s">
        <v>85</v>
      </c>
      <c r="B26" s="61" t="s">
        <v>86</v>
      </c>
      <c r="C26" s="116" t="s">
        <v>84</v>
      </c>
      <c r="D26" s="38">
        <f>E26+F26</f>
        <v>54</v>
      </c>
      <c r="E26" s="117">
        <v>18</v>
      </c>
      <c r="F26" s="39">
        <f>SUM(I26:P26)</f>
        <v>36</v>
      </c>
      <c r="G26" s="118">
        <v>20</v>
      </c>
      <c r="H26" s="119"/>
      <c r="I26" s="48">
        <v>36</v>
      </c>
      <c r="J26" s="49">
        <v>0</v>
      </c>
      <c r="K26" s="128">
        <v>0</v>
      </c>
      <c r="L26" s="51">
        <v>0</v>
      </c>
      <c r="M26" s="48">
        <v>0</v>
      </c>
      <c r="N26" s="49">
        <v>0</v>
      </c>
      <c r="O26" s="50">
        <v>0</v>
      </c>
      <c r="P26" s="49">
        <v>0</v>
      </c>
      <c r="Q26" s="46">
        <v>36</v>
      </c>
      <c r="R26" s="15"/>
      <c r="S26" s="15"/>
    </row>
    <row r="27" spans="1:19" ht="18" customHeight="1">
      <c r="A27" s="98" t="s">
        <v>87</v>
      </c>
      <c r="B27" s="129" t="s">
        <v>88</v>
      </c>
      <c r="C27" s="116" t="s">
        <v>89</v>
      </c>
      <c r="D27" s="38">
        <f>E27+F27</f>
        <v>54</v>
      </c>
      <c r="E27" s="101">
        <v>18</v>
      </c>
      <c r="F27" s="39">
        <f>SUM(I27:P27)</f>
        <v>36</v>
      </c>
      <c r="G27" s="102">
        <v>16</v>
      </c>
      <c r="H27" s="103"/>
      <c r="I27" s="48">
        <v>36</v>
      </c>
      <c r="J27" s="49">
        <v>0</v>
      </c>
      <c r="K27" s="50">
        <v>0</v>
      </c>
      <c r="L27" s="51">
        <v>0</v>
      </c>
      <c r="M27" s="48">
        <v>0</v>
      </c>
      <c r="N27" s="49">
        <v>0</v>
      </c>
      <c r="O27" s="50">
        <v>0</v>
      </c>
      <c r="P27" s="49">
        <v>0</v>
      </c>
      <c r="Q27" s="46">
        <v>36</v>
      </c>
      <c r="R27" s="15"/>
      <c r="S27" s="15"/>
    </row>
    <row r="28" spans="1:39" s="138" customFormat="1" ht="3.75" customHeight="1">
      <c r="A28" s="130"/>
      <c r="B28" s="131"/>
      <c r="C28" s="132"/>
      <c r="D28" s="133"/>
      <c r="E28" s="133"/>
      <c r="F28" s="133"/>
      <c r="G28" s="134"/>
      <c r="H28" s="135"/>
      <c r="I28" s="134"/>
      <c r="J28" s="135"/>
      <c r="K28" s="134"/>
      <c r="L28" s="135"/>
      <c r="M28" s="134"/>
      <c r="N28" s="135"/>
      <c r="O28" s="134"/>
      <c r="P28" s="135"/>
      <c r="Q28" s="64"/>
      <c r="R28" s="136"/>
      <c r="S28" s="136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</row>
    <row r="29" spans="1:19" ht="2.25" customHeight="1" hidden="1">
      <c r="A29" s="139"/>
      <c r="B29" s="111"/>
      <c r="C29" s="37"/>
      <c r="D29" s="140"/>
      <c r="E29" s="141"/>
      <c r="F29" s="39"/>
      <c r="G29" s="142"/>
      <c r="H29" s="143"/>
      <c r="I29" s="42"/>
      <c r="J29" s="43"/>
      <c r="K29" s="44"/>
      <c r="L29" s="45"/>
      <c r="M29" s="42"/>
      <c r="N29" s="43"/>
      <c r="O29" s="44"/>
      <c r="P29" s="43"/>
      <c r="Q29" s="144"/>
      <c r="R29" s="15"/>
      <c r="S29" s="15"/>
    </row>
    <row r="30" spans="1:256" ht="31.5" customHeight="1">
      <c r="A30" s="145" t="s">
        <v>90</v>
      </c>
      <c r="B30" s="146" t="s">
        <v>91</v>
      </c>
      <c r="C30" s="147"/>
      <c r="D30" s="148">
        <f aca="true" t="shared" si="7" ref="D30:P30">D31+D32+D33+D34</f>
        <v>648</v>
      </c>
      <c r="E30" s="148">
        <f t="shared" si="7"/>
        <v>216</v>
      </c>
      <c r="F30" s="148">
        <f t="shared" si="7"/>
        <v>432</v>
      </c>
      <c r="G30" s="149">
        <f t="shared" si="7"/>
        <v>402</v>
      </c>
      <c r="H30" s="150">
        <f t="shared" si="7"/>
        <v>0</v>
      </c>
      <c r="I30" s="149">
        <f t="shared" si="7"/>
        <v>0</v>
      </c>
      <c r="J30" s="150">
        <f t="shared" si="7"/>
        <v>0</v>
      </c>
      <c r="K30" s="149">
        <f t="shared" si="7"/>
        <v>48</v>
      </c>
      <c r="L30" s="150">
        <f t="shared" si="7"/>
        <v>92</v>
      </c>
      <c r="M30" s="149">
        <f t="shared" si="7"/>
        <v>68</v>
      </c>
      <c r="N30" s="150">
        <f t="shared" si="7"/>
        <v>136</v>
      </c>
      <c r="O30" s="149">
        <f t="shared" si="7"/>
        <v>88</v>
      </c>
      <c r="P30" s="150">
        <f t="shared" si="7"/>
        <v>0</v>
      </c>
      <c r="Q30" s="151"/>
      <c r="R30" s="152"/>
      <c r="S30" s="152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  <c r="IT30" s="153"/>
      <c r="IU30" s="153"/>
      <c r="IV30" s="153"/>
    </row>
    <row r="31" spans="1:256" s="167" customFormat="1" ht="18.75" customHeight="1">
      <c r="A31" s="35" t="s">
        <v>92</v>
      </c>
      <c r="B31" s="111" t="s">
        <v>93</v>
      </c>
      <c r="C31" s="154" t="s">
        <v>94</v>
      </c>
      <c r="D31" s="155">
        <f>SUM(E31:F31)</f>
        <v>58</v>
      </c>
      <c r="E31" s="156">
        <v>10</v>
      </c>
      <c r="F31" s="157">
        <f>SUM(I31:P31)</f>
        <v>48</v>
      </c>
      <c r="G31" s="158">
        <v>32</v>
      </c>
      <c r="H31" s="159">
        <v>0</v>
      </c>
      <c r="I31" s="160">
        <v>0</v>
      </c>
      <c r="J31" s="161">
        <v>0</v>
      </c>
      <c r="K31" s="162">
        <v>0</v>
      </c>
      <c r="L31" s="163">
        <v>0</v>
      </c>
      <c r="M31" s="164"/>
      <c r="N31" s="165">
        <v>48</v>
      </c>
      <c r="O31" s="162">
        <v>0</v>
      </c>
      <c r="P31" s="165">
        <v>0</v>
      </c>
      <c r="Q31" s="166">
        <v>48</v>
      </c>
      <c r="R31" s="152"/>
      <c r="S31" s="152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  <c r="IV31" s="153"/>
    </row>
    <row r="32" spans="1:256" ht="18.75" customHeight="1">
      <c r="A32" s="60" t="s">
        <v>95</v>
      </c>
      <c r="B32" s="168" t="s">
        <v>60</v>
      </c>
      <c r="C32" s="169" t="s">
        <v>96</v>
      </c>
      <c r="D32" s="170">
        <f>SUM(E32:F32)</f>
        <v>58</v>
      </c>
      <c r="E32" s="171">
        <v>10</v>
      </c>
      <c r="F32" s="172">
        <f>SUM(I32:P32)</f>
        <v>48</v>
      </c>
      <c r="G32" s="173">
        <v>40</v>
      </c>
      <c r="H32" s="174">
        <v>0</v>
      </c>
      <c r="I32" s="175">
        <v>0</v>
      </c>
      <c r="J32" s="176">
        <v>0</v>
      </c>
      <c r="K32" s="177">
        <v>48</v>
      </c>
      <c r="L32" s="178">
        <v>0</v>
      </c>
      <c r="M32" s="179">
        <v>0</v>
      </c>
      <c r="N32" s="180">
        <v>0</v>
      </c>
      <c r="O32" s="177">
        <v>0</v>
      </c>
      <c r="P32" s="180">
        <v>0</v>
      </c>
      <c r="Q32" s="181">
        <v>48</v>
      </c>
      <c r="R32" s="152"/>
      <c r="S32" s="152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</row>
    <row r="33" spans="1:256" ht="18.75" customHeight="1">
      <c r="A33" s="60" t="s">
        <v>97</v>
      </c>
      <c r="B33" s="61" t="s">
        <v>57</v>
      </c>
      <c r="C33" s="169" t="s">
        <v>98</v>
      </c>
      <c r="D33" s="170">
        <f>SUM(E33:F33)</f>
        <v>196</v>
      </c>
      <c r="E33" s="171">
        <v>28</v>
      </c>
      <c r="F33" s="172">
        <f>SUM(I33:P33)</f>
        <v>168</v>
      </c>
      <c r="G33" s="173">
        <v>168</v>
      </c>
      <c r="H33" s="174">
        <v>0</v>
      </c>
      <c r="I33" s="175">
        <v>0</v>
      </c>
      <c r="J33" s="176">
        <v>0</v>
      </c>
      <c r="K33" s="177">
        <v>0</v>
      </c>
      <c r="L33" s="178">
        <v>46</v>
      </c>
      <c r="M33" s="179">
        <v>34</v>
      </c>
      <c r="N33" s="180">
        <v>44</v>
      </c>
      <c r="O33" s="177">
        <v>44</v>
      </c>
      <c r="P33" s="180">
        <v>0</v>
      </c>
      <c r="Q33" s="181">
        <v>168</v>
      </c>
      <c r="R33" s="152"/>
      <c r="S33" s="152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  <c r="IN33" s="153"/>
      <c r="IO33" s="153"/>
      <c r="IP33" s="153"/>
      <c r="IQ33" s="153"/>
      <c r="IR33" s="153"/>
      <c r="IS33" s="153"/>
      <c r="IT33" s="153"/>
      <c r="IU33" s="153"/>
      <c r="IV33" s="153"/>
    </row>
    <row r="34" spans="1:256" ht="18.75" customHeight="1">
      <c r="A34" s="98" t="s">
        <v>99</v>
      </c>
      <c r="B34" s="129" t="s">
        <v>62</v>
      </c>
      <c r="C34" s="182" t="s">
        <v>100</v>
      </c>
      <c r="D34" s="183">
        <f>SUM(E34:F34)</f>
        <v>336</v>
      </c>
      <c r="E34" s="184">
        <v>168</v>
      </c>
      <c r="F34" s="185">
        <f>SUM(I34:P34)</f>
        <v>168</v>
      </c>
      <c r="G34" s="186">
        <v>162</v>
      </c>
      <c r="H34" s="187">
        <v>0</v>
      </c>
      <c r="I34" s="188">
        <v>0</v>
      </c>
      <c r="J34" s="189">
        <v>0</v>
      </c>
      <c r="K34" s="190">
        <v>0</v>
      </c>
      <c r="L34" s="191">
        <v>46</v>
      </c>
      <c r="M34" s="192">
        <v>34</v>
      </c>
      <c r="N34" s="193">
        <v>44</v>
      </c>
      <c r="O34" s="190">
        <v>44</v>
      </c>
      <c r="P34" s="193">
        <v>0</v>
      </c>
      <c r="Q34" s="166">
        <v>168</v>
      </c>
      <c r="R34" s="152"/>
      <c r="S34" s="152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  <c r="IV34" s="153"/>
    </row>
    <row r="35" spans="1:256" ht="33" customHeight="1">
      <c r="A35" s="194" t="s">
        <v>101</v>
      </c>
      <c r="B35" s="195" t="s">
        <v>102</v>
      </c>
      <c r="C35" s="196"/>
      <c r="D35" s="197">
        <f aca="true" t="shared" si="8" ref="D35:P35">D36+D37</f>
        <v>222</v>
      </c>
      <c r="E35" s="197">
        <f t="shared" si="8"/>
        <v>74</v>
      </c>
      <c r="F35" s="197">
        <f t="shared" si="8"/>
        <v>148</v>
      </c>
      <c r="G35" s="198">
        <f t="shared" si="8"/>
        <v>62</v>
      </c>
      <c r="H35" s="199">
        <f t="shared" si="8"/>
        <v>0</v>
      </c>
      <c r="I35" s="200">
        <f t="shared" si="8"/>
        <v>0</v>
      </c>
      <c r="J35" s="201">
        <f t="shared" si="8"/>
        <v>0</v>
      </c>
      <c r="K35" s="198">
        <f t="shared" si="8"/>
        <v>34</v>
      </c>
      <c r="L35" s="199">
        <f t="shared" si="8"/>
        <v>114</v>
      </c>
      <c r="M35" s="200">
        <f t="shared" si="8"/>
        <v>0</v>
      </c>
      <c r="N35" s="201">
        <f t="shared" si="8"/>
        <v>0</v>
      </c>
      <c r="O35" s="200">
        <f t="shared" si="8"/>
        <v>0</v>
      </c>
      <c r="P35" s="201">
        <f t="shared" si="8"/>
        <v>0</v>
      </c>
      <c r="Q35" s="151"/>
      <c r="R35" s="152"/>
      <c r="S35" s="152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</row>
    <row r="36" spans="1:256" s="167" customFormat="1" ht="21" customHeight="1">
      <c r="A36" s="35" t="s">
        <v>103</v>
      </c>
      <c r="B36" s="111" t="s">
        <v>70</v>
      </c>
      <c r="C36" s="154" t="s">
        <v>104</v>
      </c>
      <c r="D36" s="156">
        <f>SUM(E36:F36)</f>
        <v>111</v>
      </c>
      <c r="E36" s="156">
        <v>37</v>
      </c>
      <c r="F36" s="157">
        <v>74</v>
      </c>
      <c r="G36" s="158">
        <v>16</v>
      </c>
      <c r="H36" s="159">
        <v>0</v>
      </c>
      <c r="I36" s="160">
        <v>0</v>
      </c>
      <c r="J36" s="165">
        <v>0</v>
      </c>
      <c r="K36" s="162">
        <v>0</v>
      </c>
      <c r="L36" s="163">
        <v>74</v>
      </c>
      <c r="M36" s="164">
        <v>0</v>
      </c>
      <c r="N36" s="165">
        <v>0</v>
      </c>
      <c r="O36" s="162">
        <v>0</v>
      </c>
      <c r="P36" s="165">
        <v>0</v>
      </c>
      <c r="Q36" s="166">
        <v>70</v>
      </c>
      <c r="R36" s="152"/>
      <c r="S36" s="152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1:256" ht="20.25" customHeight="1">
      <c r="A37" s="98" t="s">
        <v>105</v>
      </c>
      <c r="B37" s="129" t="s">
        <v>73</v>
      </c>
      <c r="C37" s="202" t="s">
        <v>106</v>
      </c>
      <c r="D37" s="203">
        <f>SUM(E37:F37)</f>
        <v>111</v>
      </c>
      <c r="E37" s="203">
        <v>37</v>
      </c>
      <c r="F37" s="204">
        <f>SUM(I37:P37)</f>
        <v>74</v>
      </c>
      <c r="G37" s="186">
        <v>46</v>
      </c>
      <c r="H37" s="187">
        <v>0</v>
      </c>
      <c r="I37" s="188">
        <v>0</v>
      </c>
      <c r="J37" s="193">
        <v>0</v>
      </c>
      <c r="K37" s="190">
        <v>34</v>
      </c>
      <c r="L37" s="191">
        <v>40</v>
      </c>
      <c r="M37" s="192">
        <v>0</v>
      </c>
      <c r="N37" s="193">
        <v>0</v>
      </c>
      <c r="O37" s="190">
        <v>0</v>
      </c>
      <c r="P37" s="193">
        <v>0</v>
      </c>
      <c r="Q37" s="166">
        <v>74</v>
      </c>
      <c r="R37" s="152"/>
      <c r="S37" s="152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</row>
    <row r="38" spans="1:256" ht="18.75" customHeight="1">
      <c r="A38" s="205" t="s">
        <v>107</v>
      </c>
      <c r="B38" s="206" t="s">
        <v>108</v>
      </c>
      <c r="C38" s="207"/>
      <c r="D38" s="208">
        <f aca="true" t="shared" si="9" ref="D38:P38">D39+D52</f>
        <v>4566</v>
      </c>
      <c r="E38" s="208">
        <f t="shared" si="9"/>
        <v>1222</v>
      </c>
      <c r="F38" s="208">
        <f t="shared" si="9"/>
        <v>3344</v>
      </c>
      <c r="G38" s="209">
        <f t="shared" si="9"/>
        <v>833</v>
      </c>
      <c r="H38" s="208">
        <f t="shared" si="9"/>
        <v>40</v>
      </c>
      <c r="I38" s="209">
        <f t="shared" si="9"/>
        <v>100</v>
      </c>
      <c r="J38" s="208">
        <f t="shared" si="9"/>
        <v>48</v>
      </c>
      <c r="K38" s="209">
        <f t="shared" si="9"/>
        <v>382</v>
      </c>
      <c r="L38" s="208">
        <f t="shared" si="9"/>
        <v>586</v>
      </c>
      <c r="M38" s="209">
        <f t="shared" si="9"/>
        <v>544</v>
      </c>
      <c r="N38" s="208">
        <f t="shared" si="9"/>
        <v>692</v>
      </c>
      <c r="O38" s="209">
        <f t="shared" si="9"/>
        <v>524</v>
      </c>
      <c r="P38" s="208">
        <f t="shared" si="9"/>
        <v>468</v>
      </c>
      <c r="Q38" s="210"/>
      <c r="R38" s="152"/>
      <c r="S38" s="152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ht="18" customHeight="1">
      <c r="A39" s="211" t="s">
        <v>107</v>
      </c>
      <c r="B39" s="212" t="s">
        <v>109</v>
      </c>
      <c r="C39" s="213"/>
      <c r="D39" s="214">
        <f aca="true" t="shared" si="10" ref="D39:P39">D40+D41+D42+D43+D44+D45+D46+D47+D48+D49+D50+D51</f>
        <v>1206</v>
      </c>
      <c r="E39" s="214">
        <f t="shared" si="10"/>
        <v>402</v>
      </c>
      <c r="F39" s="214">
        <f t="shared" si="10"/>
        <v>804</v>
      </c>
      <c r="G39" s="214">
        <f t="shared" si="10"/>
        <v>333</v>
      </c>
      <c r="H39" s="214">
        <f t="shared" si="10"/>
        <v>0</v>
      </c>
      <c r="I39" s="214">
        <f t="shared" si="10"/>
        <v>100</v>
      </c>
      <c r="J39" s="214">
        <f t="shared" si="10"/>
        <v>48</v>
      </c>
      <c r="K39" s="214">
        <f t="shared" si="10"/>
        <v>188</v>
      </c>
      <c r="L39" s="214">
        <f t="shared" si="10"/>
        <v>242</v>
      </c>
      <c r="M39" s="214">
        <f t="shared" si="10"/>
        <v>106</v>
      </c>
      <c r="N39" s="214">
        <f t="shared" si="10"/>
        <v>84</v>
      </c>
      <c r="O39" s="214">
        <f t="shared" si="10"/>
        <v>36</v>
      </c>
      <c r="P39" s="214">
        <f t="shared" si="10"/>
        <v>0</v>
      </c>
      <c r="Q39" s="215"/>
      <c r="R39" s="152" t="s">
        <v>110</v>
      </c>
      <c r="S39" s="152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  <c r="IV39" s="153"/>
    </row>
    <row r="40" spans="1:256" ht="17.25" customHeight="1">
      <c r="A40" s="35" t="s">
        <v>111</v>
      </c>
      <c r="B40" s="216" t="s">
        <v>112</v>
      </c>
      <c r="C40" s="217" t="s">
        <v>113</v>
      </c>
      <c r="D40" s="66">
        <f aca="true" t="shared" si="11" ref="D40:D51">E40+F40</f>
        <v>168</v>
      </c>
      <c r="E40" s="218">
        <v>56</v>
      </c>
      <c r="F40" s="68">
        <f aca="true" t="shared" si="12" ref="F40:F50">SUM(I40:P40)</f>
        <v>112</v>
      </c>
      <c r="G40" s="219">
        <v>62</v>
      </c>
      <c r="H40" s="66">
        <v>0</v>
      </c>
      <c r="I40" s="42">
        <v>0</v>
      </c>
      <c r="J40" s="43">
        <v>0</v>
      </c>
      <c r="K40" s="44">
        <v>34</v>
      </c>
      <c r="L40" s="45">
        <v>78</v>
      </c>
      <c r="M40" s="42">
        <v>0</v>
      </c>
      <c r="N40" s="43">
        <v>0</v>
      </c>
      <c r="O40" s="44">
        <v>0</v>
      </c>
      <c r="P40" s="43">
        <v>0</v>
      </c>
      <c r="Q40" s="152">
        <v>112</v>
      </c>
      <c r="R40" s="152"/>
      <c r="S40" s="152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ht="16.5" customHeight="1">
      <c r="A41" s="60" t="s">
        <v>114</v>
      </c>
      <c r="B41" s="220" t="s">
        <v>115</v>
      </c>
      <c r="C41" s="221" t="s">
        <v>116</v>
      </c>
      <c r="D41" s="66">
        <f t="shared" si="11"/>
        <v>153</v>
      </c>
      <c r="E41" s="222">
        <v>51</v>
      </c>
      <c r="F41" s="68">
        <f t="shared" si="12"/>
        <v>102</v>
      </c>
      <c r="G41" s="56">
        <v>46</v>
      </c>
      <c r="H41" s="223">
        <v>0</v>
      </c>
      <c r="I41" s="48">
        <v>0</v>
      </c>
      <c r="J41" s="49">
        <v>0</v>
      </c>
      <c r="K41" s="50">
        <v>46</v>
      </c>
      <c r="L41" s="51">
        <v>56</v>
      </c>
      <c r="M41" s="48"/>
      <c r="N41" s="49">
        <v>0</v>
      </c>
      <c r="O41" s="50"/>
      <c r="P41" s="49">
        <v>0</v>
      </c>
      <c r="Q41" s="152">
        <v>102</v>
      </c>
      <c r="R41" s="152"/>
      <c r="S41" s="152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ht="18.75" customHeight="1">
      <c r="A42" s="60" t="s">
        <v>117</v>
      </c>
      <c r="B42" s="224" t="s">
        <v>118</v>
      </c>
      <c r="C42" s="221" t="s">
        <v>119</v>
      </c>
      <c r="D42" s="66">
        <f t="shared" si="11"/>
        <v>60</v>
      </c>
      <c r="E42" s="225">
        <v>20</v>
      </c>
      <c r="F42" s="68">
        <f t="shared" si="12"/>
        <v>40</v>
      </c>
      <c r="G42" s="48">
        <v>20</v>
      </c>
      <c r="H42" s="226">
        <v>0</v>
      </c>
      <c r="I42" s="48">
        <v>0</v>
      </c>
      <c r="J42" s="49">
        <v>0</v>
      </c>
      <c r="K42" s="50">
        <v>40</v>
      </c>
      <c r="L42" s="51">
        <v>0</v>
      </c>
      <c r="M42" s="48">
        <v>0</v>
      </c>
      <c r="N42" s="49">
        <v>0</v>
      </c>
      <c r="O42" s="50"/>
      <c r="P42" s="49">
        <v>0</v>
      </c>
      <c r="Q42" s="152">
        <v>40</v>
      </c>
      <c r="R42" s="152"/>
      <c r="S42" s="152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</row>
    <row r="43" spans="1:19" ht="18.75" customHeight="1">
      <c r="A43" s="60" t="s">
        <v>120</v>
      </c>
      <c r="B43" s="220" t="s">
        <v>121</v>
      </c>
      <c r="C43" s="221" t="s">
        <v>122</v>
      </c>
      <c r="D43" s="66">
        <f t="shared" si="11"/>
        <v>114</v>
      </c>
      <c r="E43" s="225">
        <v>38</v>
      </c>
      <c r="F43" s="68">
        <f t="shared" si="12"/>
        <v>76</v>
      </c>
      <c r="G43" s="48">
        <v>32</v>
      </c>
      <c r="H43" s="223">
        <v>0</v>
      </c>
      <c r="I43" s="48">
        <v>28</v>
      </c>
      <c r="J43" s="49">
        <v>48</v>
      </c>
      <c r="K43" s="50"/>
      <c r="L43" s="51">
        <v>0</v>
      </c>
      <c r="M43" s="48">
        <v>0</v>
      </c>
      <c r="N43" s="49">
        <v>0</v>
      </c>
      <c r="O43" s="50">
        <v>0</v>
      </c>
      <c r="P43" s="49">
        <v>0</v>
      </c>
      <c r="Q43" s="227">
        <v>66</v>
      </c>
      <c r="R43" s="152">
        <v>10</v>
      </c>
      <c r="S43" s="15"/>
    </row>
    <row r="44" spans="1:19" ht="30.75" customHeight="1">
      <c r="A44" s="60" t="s">
        <v>123</v>
      </c>
      <c r="B44" s="228" t="s">
        <v>124</v>
      </c>
      <c r="C44" s="221" t="s">
        <v>125</v>
      </c>
      <c r="D44" s="66">
        <f t="shared" si="11"/>
        <v>180</v>
      </c>
      <c r="E44" s="225">
        <v>60</v>
      </c>
      <c r="F44" s="68">
        <f t="shared" si="12"/>
        <v>120</v>
      </c>
      <c r="G44" s="48">
        <v>42</v>
      </c>
      <c r="H44" s="226">
        <v>0</v>
      </c>
      <c r="I44" s="48">
        <v>0</v>
      </c>
      <c r="J44" s="49">
        <v>0</v>
      </c>
      <c r="K44" s="50">
        <v>36</v>
      </c>
      <c r="L44" s="51">
        <v>44</v>
      </c>
      <c r="M44" s="48">
        <v>40</v>
      </c>
      <c r="N44" s="49">
        <v>0</v>
      </c>
      <c r="O44" s="50">
        <v>0</v>
      </c>
      <c r="P44" s="49">
        <v>0</v>
      </c>
      <c r="Q44" s="227">
        <v>120</v>
      </c>
      <c r="R44" s="152"/>
      <c r="S44" s="15"/>
    </row>
    <row r="45" spans="1:19" ht="26.25" customHeight="1">
      <c r="A45" s="60" t="s">
        <v>126</v>
      </c>
      <c r="B45" s="220" t="s">
        <v>127</v>
      </c>
      <c r="C45" s="221" t="s">
        <v>128</v>
      </c>
      <c r="D45" s="66">
        <f t="shared" si="11"/>
        <v>89</v>
      </c>
      <c r="E45" s="225">
        <v>30</v>
      </c>
      <c r="F45" s="68">
        <f t="shared" si="12"/>
        <v>59</v>
      </c>
      <c r="G45" s="48">
        <v>24</v>
      </c>
      <c r="H45" s="226">
        <v>0</v>
      </c>
      <c r="I45" s="48">
        <v>0</v>
      </c>
      <c r="J45" s="49">
        <v>0</v>
      </c>
      <c r="K45" s="50">
        <v>0</v>
      </c>
      <c r="L45" s="51">
        <v>28</v>
      </c>
      <c r="M45" s="48">
        <v>31</v>
      </c>
      <c r="N45" s="49">
        <v>0</v>
      </c>
      <c r="O45" s="50">
        <v>0</v>
      </c>
      <c r="P45" s="49">
        <v>0</v>
      </c>
      <c r="Q45" s="227">
        <v>50</v>
      </c>
      <c r="R45" s="152">
        <v>9</v>
      </c>
      <c r="S45" s="15"/>
    </row>
    <row r="46" spans="1:19" ht="17.25" customHeight="1">
      <c r="A46" s="60" t="s">
        <v>129</v>
      </c>
      <c r="B46" s="220" t="s">
        <v>130</v>
      </c>
      <c r="C46" s="221" t="s">
        <v>131</v>
      </c>
      <c r="D46" s="66">
        <f t="shared" si="11"/>
        <v>78</v>
      </c>
      <c r="E46" s="225">
        <v>26</v>
      </c>
      <c r="F46" s="68">
        <f t="shared" si="12"/>
        <v>52</v>
      </c>
      <c r="G46" s="48">
        <v>16</v>
      </c>
      <c r="H46" s="226">
        <v>0</v>
      </c>
      <c r="I46" s="48">
        <v>0</v>
      </c>
      <c r="J46" s="49">
        <v>0</v>
      </c>
      <c r="K46" s="50">
        <v>0</v>
      </c>
      <c r="L46" s="51">
        <v>0</v>
      </c>
      <c r="M46" s="48"/>
      <c r="N46" s="49">
        <v>52</v>
      </c>
      <c r="O46" s="50">
        <v>0</v>
      </c>
      <c r="P46" s="49">
        <v>0</v>
      </c>
      <c r="Q46" s="227">
        <v>42</v>
      </c>
      <c r="R46" s="152">
        <v>10</v>
      </c>
      <c r="S46" s="15"/>
    </row>
    <row r="47" spans="1:19" ht="28.5" customHeight="1">
      <c r="A47" s="60" t="s">
        <v>132</v>
      </c>
      <c r="B47" s="229" t="s">
        <v>133</v>
      </c>
      <c r="C47" s="221" t="s">
        <v>134</v>
      </c>
      <c r="D47" s="66">
        <f t="shared" si="11"/>
        <v>154</v>
      </c>
      <c r="E47" s="225">
        <v>51</v>
      </c>
      <c r="F47" s="68">
        <f t="shared" si="12"/>
        <v>103</v>
      </c>
      <c r="G47" s="48">
        <v>53</v>
      </c>
      <c r="H47" s="226">
        <v>0</v>
      </c>
      <c r="I47" s="48">
        <v>0</v>
      </c>
      <c r="J47" s="49">
        <v>0</v>
      </c>
      <c r="K47" s="50">
        <v>32</v>
      </c>
      <c r="L47" s="51">
        <v>36</v>
      </c>
      <c r="M47" s="48">
        <v>35</v>
      </c>
      <c r="N47" s="49">
        <v>0</v>
      </c>
      <c r="O47" s="50">
        <v>0</v>
      </c>
      <c r="P47" s="49">
        <v>0</v>
      </c>
      <c r="Q47" s="227">
        <v>68</v>
      </c>
      <c r="R47" s="152">
        <v>35</v>
      </c>
      <c r="S47" s="15"/>
    </row>
    <row r="48" spans="1:59" ht="16.5" customHeight="1">
      <c r="A48" s="230" t="s">
        <v>135</v>
      </c>
      <c r="B48" s="231" t="s">
        <v>136</v>
      </c>
      <c r="C48" s="221" t="s">
        <v>137</v>
      </c>
      <c r="D48" s="66">
        <f t="shared" si="11"/>
        <v>54</v>
      </c>
      <c r="E48" s="225">
        <v>18</v>
      </c>
      <c r="F48" s="68">
        <f t="shared" si="12"/>
        <v>36</v>
      </c>
      <c r="G48" s="48">
        <v>10</v>
      </c>
      <c r="H48" s="226">
        <v>0</v>
      </c>
      <c r="I48" s="48">
        <v>36</v>
      </c>
      <c r="J48" s="49"/>
      <c r="K48" s="50">
        <v>0</v>
      </c>
      <c r="L48" s="51">
        <v>0</v>
      </c>
      <c r="M48" s="48">
        <v>0</v>
      </c>
      <c r="N48" s="49">
        <v>0</v>
      </c>
      <c r="O48" s="50">
        <v>0</v>
      </c>
      <c r="P48" s="49">
        <v>0</v>
      </c>
      <c r="Q48" s="227"/>
      <c r="R48" s="152">
        <v>36</v>
      </c>
      <c r="S48" s="152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</row>
    <row r="49" spans="1:19" ht="15.75" customHeight="1">
      <c r="A49" s="230" t="s">
        <v>138</v>
      </c>
      <c r="B49" s="231" t="s">
        <v>398</v>
      </c>
      <c r="C49" s="221" t="s">
        <v>139</v>
      </c>
      <c r="D49" s="66">
        <f t="shared" si="11"/>
        <v>54</v>
      </c>
      <c r="E49" s="225">
        <v>18</v>
      </c>
      <c r="F49" s="68">
        <f t="shared" si="12"/>
        <v>36</v>
      </c>
      <c r="G49" s="48">
        <v>10</v>
      </c>
      <c r="H49" s="226">
        <v>0</v>
      </c>
      <c r="I49" s="48">
        <v>0</v>
      </c>
      <c r="J49" s="49">
        <v>0</v>
      </c>
      <c r="K49" s="50">
        <v>0</v>
      </c>
      <c r="L49" s="51">
        <v>0</v>
      </c>
      <c r="M49" s="48">
        <v>0</v>
      </c>
      <c r="N49" s="49">
        <v>0</v>
      </c>
      <c r="O49" s="50">
        <v>36</v>
      </c>
      <c r="P49" s="49">
        <v>0</v>
      </c>
      <c r="Q49" s="227"/>
      <c r="R49" s="152">
        <v>36</v>
      </c>
      <c r="S49" s="15"/>
    </row>
    <row r="50" spans="1:19" ht="15.75" customHeight="1">
      <c r="A50" s="232" t="s">
        <v>394</v>
      </c>
      <c r="B50" s="231" t="s">
        <v>390</v>
      </c>
      <c r="C50" s="221" t="s">
        <v>141</v>
      </c>
      <c r="D50" s="223">
        <f t="shared" si="11"/>
        <v>48</v>
      </c>
      <c r="E50" s="225">
        <v>16</v>
      </c>
      <c r="F50" s="233">
        <f t="shared" si="12"/>
        <v>32</v>
      </c>
      <c r="G50" s="48">
        <v>8</v>
      </c>
      <c r="H50" s="226">
        <v>0</v>
      </c>
      <c r="I50" s="48">
        <v>0</v>
      </c>
      <c r="J50" s="49"/>
      <c r="K50" s="114"/>
      <c r="L50" s="115">
        <v>0</v>
      </c>
      <c r="M50" s="69">
        <v>0</v>
      </c>
      <c r="N50" s="71">
        <v>32</v>
      </c>
      <c r="O50" s="114"/>
      <c r="P50" s="71"/>
      <c r="Q50" s="227"/>
      <c r="R50" s="152">
        <v>32</v>
      </c>
      <c r="S50" s="15"/>
    </row>
    <row r="51" spans="1:19" ht="30" customHeight="1">
      <c r="A51" s="234" t="s">
        <v>140</v>
      </c>
      <c r="B51" s="235" t="s">
        <v>143</v>
      </c>
      <c r="C51" s="37" t="s">
        <v>144</v>
      </c>
      <c r="D51" s="140">
        <f t="shared" si="11"/>
        <v>54</v>
      </c>
      <c r="E51" s="38">
        <v>18</v>
      </c>
      <c r="F51" s="39">
        <f>I51+J51+K51+L51+M51+N51+O51+P51</f>
        <v>36</v>
      </c>
      <c r="G51" s="40">
        <v>10</v>
      </c>
      <c r="H51" s="143"/>
      <c r="I51" s="42">
        <v>36</v>
      </c>
      <c r="J51" s="43">
        <v>0</v>
      </c>
      <c r="K51" s="114"/>
      <c r="L51" s="115">
        <v>0</v>
      </c>
      <c r="M51" s="69">
        <v>0</v>
      </c>
      <c r="N51" s="71"/>
      <c r="O51" s="114"/>
      <c r="P51" s="71">
        <v>0</v>
      </c>
      <c r="Q51" s="227"/>
      <c r="R51" s="152">
        <v>36</v>
      </c>
      <c r="S51" s="15"/>
    </row>
    <row r="52" spans="1:19" ht="18.75" customHeight="1">
      <c r="A52" s="236" t="s">
        <v>145</v>
      </c>
      <c r="B52" s="237" t="s">
        <v>146</v>
      </c>
      <c r="C52" s="236"/>
      <c r="D52" s="238">
        <f aca="true" t="shared" si="13" ref="D52:P52">D53+D60+D66+D73+D78</f>
        <v>3360</v>
      </c>
      <c r="E52" s="239">
        <f t="shared" si="13"/>
        <v>820</v>
      </c>
      <c r="F52" s="239">
        <f t="shared" si="13"/>
        <v>2540</v>
      </c>
      <c r="G52" s="240">
        <f t="shared" si="13"/>
        <v>500</v>
      </c>
      <c r="H52" s="241">
        <f t="shared" si="13"/>
        <v>40</v>
      </c>
      <c r="I52" s="240">
        <f t="shared" si="13"/>
        <v>0</v>
      </c>
      <c r="J52" s="241">
        <f t="shared" si="13"/>
        <v>0</v>
      </c>
      <c r="K52" s="240">
        <f t="shared" si="13"/>
        <v>194</v>
      </c>
      <c r="L52" s="241">
        <f t="shared" si="13"/>
        <v>344</v>
      </c>
      <c r="M52" s="240">
        <f t="shared" si="13"/>
        <v>438</v>
      </c>
      <c r="N52" s="241">
        <f t="shared" si="13"/>
        <v>608</v>
      </c>
      <c r="O52" s="240">
        <f t="shared" si="13"/>
        <v>488</v>
      </c>
      <c r="P52" s="241">
        <f t="shared" si="13"/>
        <v>468</v>
      </c>
      <c r="Q52" s="242">
        <f>SUM(Q40:Q51)</f>
        <v>600</v>
      </c>
      <c r="R52" s="243">
        <f>SUM(R43:R51)</f>
        <v>204</v>
      </c>
      <c r="S52" s="15"/>
    </row>
    <row r="53" spans="1:19" ht="33" customHeight="1">
      <c r="A53" s="244" t="s">
        <v>147</v>
      </c>
      <c r="B53" s="245" t="s">
        <v>148</v>
      </c>
      <c r="C53" s="246"/>
      <c r="D53" s="247">
        <f aca="true" t="shared" si="14" ref="D53:P53">D54+D55+D56+D57+D58</f>
        <v>873</v>
      </c>
      <c r="E53" s="247">
        <f t="shared" si="14"/>
        <v>207</v>
      </c>
      <c r="F53" s="247">
        <f t="shared" si="14"/>
        <v>666</v>
      </c>
      <c r="G53" s="248">
        <f t="shared" si="14"/>
        <v>136</v>
      </c>
      <c r="H53" s="249">
        <f t="shared" si="14"/>
        <v>40</v>
      </c>
      <c r="I53" s="248">
        <f t="shared" si="14"/>
        <v>0</v>
      </c>
      <c r="J53" s="249">
        <f t="shared" si="14"/>
        <v>0</v>
      </c>
      <c r="K53" s="248">
        <f t="shared" si="14"/>
        <v>194</v>
      </c>
      <c r="L53" s="249">
        <f t="shared" si="14"/>
        <v>292</v>
      </c>
      <c r="M53" s="248">
        <f t="shared" si="14"/>
        <v>180</v>
      </c>
      <c r="N53" s="249">
        <f t="shared" si="14"/>
        <v>0</v>
      </c>
      <c r="O53" s="248">
        <f t="shared" si="14"/>
        <v>0</v>
      </c>
      <c r="P53" s="249">
        <f t="shared" si="14"/>
        <v>0</v>
      </c>
      <c r="Q53" s="250"/>
      <c r="R53" s="152"/>
      <c r="S53" s="166"/>
    </row>
    <row r="54" spans="1:19" ht="26.25" customHeight="1">
      <c r="A54" s="35" t="s">
        <v>149</v>
      </c>
      <c r="B54" s="216" t="s">
        <v>150</v>
      </c>
      <c r="C54" s="217" t="s">
        <v>151</v>
      </c>
      <c r="D54" s="251">
        <f>F54+E54</f>
        <v>477</v>
      </c>
      <c r="E54" s="252">
        <v>159</v>
      </c>
      <c r="F54" s="253">
        <f>SUM(I54:P54)</f>
        <v>318</v>
      </c>
      <c r="G54" s="42">
        <v>84</v>
      </c>
      <c r="H54" s="251">
        <v>40</v>
      </c>
      <c r="I54" s="42">
        <v>0</v>
      </c>
      <c r="J54" s="43"/>
      <c r="K54" s="44">
        <v>158</v>
      </c>
      <c r="L54" s="43">
        <v>160</v>
      </c>
      <c r="M54" s="44"/>
      <c r="N54" s="43">
        <v>0</v>
      </c>
      <c r="O54" s="44">
        <v>0</v>
      </c>
      <c r="P54" s="43">
        <v>0</v>
      </c>
      <c r="Q54" s="15">
        <v>194</v>
      </c>
      <c r="R54" s="152">
        <v>128</v>
      </c>
      <c r="S54" s="15"/>
    </row>
    <row r="55" spans="1:19" ht="27" customHeight="1">
      <c r="A55" s="60" t="s">
        <v>152</v>
      </c>
      <c r="B55" s="220" t="s">
        <v>153</v>
      </c>
      <c r="C55" s="221" t="s">
        <v>154</v>
      </c>
      <c r="D55" s="251">
        <f>F55+E55</f>
        <v>93</v>
      </c>
      <c r="E55" s="225">
        <v>31</v>
      </c>
      <c r="F55" s="253">
        <f>SUM(I55:P55)</f>
        <v>62</v>
      </c>
      <c r="G55" s="48">
        <v>36</v>
      </c>
      <c r="H55" s="223">
        <v>0</v>
      </c>
      <c r="I55" s="48">
        <v>0</v>
      </c>
      <c r="J55" s="49">
        <v>0</v>
      </c>
      <c r="K55" s="50">
        <v>36</v>
      </c>
      <c r="L55" s="49">
        <v>26</v>
      </c>
      <c r="M55" s="50">
        <v>0</v>
      </c>
      <c r="N55" s="49">
        <v>0</v>
      </c>
      <c r="O55" s="50">
        <v>0</v>
      </c>
      <c r="P55" s="49">
        <v>0</v>
      </c>
      <c r="Q55" s="15">
        <v>32</v>
      </c>
      <c r="R55" s="152">
        <v>30</v>
      </c>
      <c r="S55" s="15"/>
    </row>
    <row r="56" spans="1:21" ht="25.5" customHeight="1">
      <c r="A56" s="60" t="s">
        <v>155</v>
      </c>
      <c r="B56" s="220" t="s">
        <v>156</v>
      </c>
      <c r="C56" s="221" t="s">
        <v>157</v>
      </c>
      <c r="D56" s="251">
        <f>F56+E56</f>
        <v>51</v>
      </c>
      <c r="E56" s="225">
        <v>17</v>
      </c>
      <c r="F56" s="253">
        <f>SUM(I56:P56)</f>
        <v>34</v>
      </c>
      <c r="G56" s="48">
        <v>16</v>
      </c>
      <c r="H56" s="223">
        <v>0</v>
      </c>
      <c r="I56" s="48">
        <v>0</v>
      </c>
      <c r="J56" s="49">
        <v>0</v>
      </c>
      <c r="K56" s="50">
        <v>0</v>
      </c>
      <c r="L56" s="49">
        <v>34</v>
      </c>
      <c r="M56" s="50"/>
      <c r="N56" s="49">
        <v>0</v>
      </c>
      <c r="O56" s="50">
        <v>0</v>
      </c>
      <c r="P56" s="49">
        <v>0</v>
      </c>
      <c r="Q56" s="15">
        <v>38</v>
      </c>
      <c r="R56" s="152"/>
      <c r="S56" s="15"/>
      <c r="U56" s="254"/>
    </row>
    <row r="57" spans="1:19" ht="15.75" customHeight="1">
      <c r="A57" s="255" t="s">
        <v>158</v>
      </c>
      <c r="B57" s="256" t="s">
        <v>159</v>
      </c>
      <c r="C57" s="257" t="s">
        <v>160</v>
      </c>
      <c r="D57" s="258">
        <f>F57+E57</f>
        <v>72</v>
      </c>
      <c r="E57" s="259"/>
      <c r="F57" s="258">
        <f>SUM(I57:P57)</f>
        <v>72</v>
      </c>
      <c r="G57" s="260">
        <v>0</v>
      </c>
      <c r="H57" s="261">
        <v>0</v>
      </c>
      <c r="I57" s="262">
        <v>0</v>
      </c>
      <c r="J57" s="263">
        <v>0</v>
      </c>
      <c r="K57" s="264">
        <v>0</v>
      </c>
      <c r="L57" s="263">
        <v>72</v>
      </c>
      <c r="M57" s="264"/>
      <c r="N57" s="263">
        <v>0</v>
      </c>
      <c r="O57" s="264">
        <v>0</v>
      </c>
      <c r="P57" s="263">
        <v>0</v>
      </c>
      <c r="Q57" s="15"/>
      <c r="R57" s="152"/>
      <c r="S57" s="15"/>
    </row>
    <row r="58" spans="1:19" ht="16.5" customHeight="1">
      <c r="A58" s="265" t="s">
        <v>161</v>
      </c>
      <c r="B58" s="266" t="s">
        <v>162</v>
      </c>
      <c r="C58" s="267" t="s">
        <v>163</v>
      </c>
      <c r="D58" s="268">
        <f>F58+E58</f>
        <v>180</v>
      </c>
      <c r="E58" s="269"/>
      <c r="F58" s="268">
        <f>SUM(I58:P58)</f>
        <v>180</v>
      </c>
      <c r="G58" s="270">
        <v>0</v>
      </c>
      <c r="H58" s="271">
        <v>0</v>
      </c>
      <c r="I58" s="272">
        <v>0</v>
      </c>
      <c r="J58" s="273">
        <v>0</v>
      </c>
      <c r="K58" s="274">
        <v>0</v>
      </c>
      <c r="L58" s="273"/>
      <c r="M58" s="274">
        <v>180</v>
      </c>
      <c r="N58" s="273">
        <v>0</v>
      </c>
      <c r="O58" s="274">
        <v>0</v>
      </c>
      <c r="P58" s="273">
        <v>0</v>
      </c>
      <c r="Q58" s="15"/>
      <c r="R58" s="152"/>
      <c r="S58" s="15"/>
    </row>
    <row r="59" spans="1:19" ht="17.25" customHeight="1">
      <c r="A59" s="98"/>
      <c r="B59" s="275" t="s">
        <v>164</v>
      </c>
      <c r="C59" s="276" t="s">
        <v>165</v>
      </c>
      <c r="D59" s="277"/>
      <c r="E59" s="278"/>
      <c r="F59" s="279"/>
      <c r="G59" s="280">
        <v>0</v>
      </c>
      <c r="H59" s="281">
        <v>0</v>
      </c>
      <c r="I59" s="282">
        <v>0</v>
      </c>
      <c r="J59" s="283">
        <v>0</v>
      </c>
      <c r="K59" s="284">
        <v>0</v>
      </c>
      <c r="L59" s="283"/>
      <c r="M59" s="285" t="s">
        <v>165</v>
      </c>
      <c r="N59" s="283">
        <v>0</v>
      </c>
      <c r="O59" s="284">
        <v>0</v>
      </c>
      <c r="P59" s="283">
        <v>0</v>
      </c>
      <c r="Q59" s="15"/>
      <c r="R59" s="152"/>
      <c r="S59" s="15"/>
    </row>
    <row r="60" spans="1:19" ht="29.25" customHeight="1">
      <c r="A60" s="244" t="s">
        <v>166</v>
      </c>
      <c r="B60" s="245" t="s">
        <v>167</v>
      </c>
      <c r="C60" s="246"/>
      <c r="D60" s="286">
        <f aca="true" t="shared" si="15" ref="D60:P60">D61+D62+D63+D64</f>
        <v>900</v>
      </c>
      <c r="E60" s="287">
        <f t="shared" si="15"/>
        <v>240</v>
      </c>
      <c r="F60" s="288">
        <f t="shared" si="15"/>
        <v>660</v>
      </c>
      <c r="G60" s="289">
        <f t="shared" si="15"/>
        <v>138</v>
      </c>
      <c r="H60" s="290">
        <f t="shared" si="15"/>
        <v>0</v>
      </c>
      <c r="I60" s="291">
        <f t="shared" si="15"/>
        <v>0</v>
      </c>
      <c r="J60" s="290">
        <f t="shared" si="15"/>
        <v>0</v>
      </c>
      <c r="K60" s="291">
        <f t="shared" si="15"/>
        <v>0</v>
      </c>
      <c r="L60" s="292">
        <f t="shared" si="15"/>
        <v>0</v>
      </c>
      <c r="M60" s="291">
        <f t="shared" si="15"/>
        <v>0</v>
      </c>
      <c r="N60" s="292">
        <f t="shared" si="15"/>
        <v>288</v>
      </c>
      <c r="O60" s="291">
        <f t="shared" si="15"/>
        <v>372</v>
      </c>
      <c r="P60" s="290">
        <f t="shared" si="15"/>
        <v>0</v>
      </c>
      <c r="Q60" s="293"/>
      <c r="R60" s="152"/>
      <c r="S60" s="15"/>
    </row>
    <row r="61" spans="1:19" ht="18" customHeight="1">
      <c r="A61" s="35" t="s">
        <v>168</v>
      </c>
      <c r="B61" s="216" t="s">
        <v>169</v>
      </c>
      <c r="C61" s="217" t="s">
        <v>170</v>
      </c>
      <c r="D61" s="251">
        <f>F61+E61</f>
        <v>444</v>
      </c>
      <c r="E61" s="252">
        <v>148</v>
      </c>
      <c r="F61" s="253">
        <f>SUM(I61:P61)</f>
        <v>296</v>
      </c>
      <c r="G61" s="42">
        <v>104</v>
      </c>
      <c r="H61" s="251">
        <v>0</v>
      </c>
      <c r="I61" s="42">
        <v>0</v>
      </c>
      <c r="J61" s="43">
        <v>0</v>
      </c>
      <c r="K61" s="44">
        <v>0</v>
      </c>
      <c r="L61" s="45"/>
      <c r="M61" s="42"/>
      <c r="N61" s="43">
        <v>180</v>
      </c>
      <c r="O61" s="44">
        <v>116</v>
      </c>
      <c r="P61" s="43">
        <v>0</v>
      </c>
      <c r="Q61" s="294">
        <v>162</v>
      </c>
      <c r="R61" s="152">
        <v>134</v>
      </c>
      <c r="S61" s="15"/>
    </row>
    <row r="62" spans="1:19" ht="29.25" customHeight="1">
      <c r="A62" s="60" t="s">
        <v>171</v>
      </c>
      <c r="B62" s="220" t="s">
        <v>172</v>
      </c>
      <c r="C62" s="217" t="s">
        <v>173</v>
      </c>
      <c r="D62" s="251">
        <f>F62+E62</f>
        <v>276</v>
      </c>
      <c r="E62" s="225">
        <v>92</v>
      </c>
      <c r="F62" s="253">
        <f>SUM(I62:P62)</f>
        <v>184</v>
      </c>
      <c r="G62" s="48">
        <v>34</v>
      </c>
      <c r="H62" s="226">
        <v>0</v>
      </c>
      <c r="I62" s="48">
        <v>0</v>
      </c>
      <c r="J62" s="49">
        <v>0</v>
      </c>
      <c r="K62" s="50">
        <v>0</v>
      </c>
      <c r="L62" s="51">
        <v>0</v>
      </c>
      <c r="M62" s="48"/>
      <c r="N62" s="49">
        <v>108</v>
      </c>
      <c r="O62" s="50">
        <v>76</v>
      </c>
      <c r="P62" s="49"/>
      <c r="Q62" s="295">
        <v>68</v>
      </c>
      <c r="R62" s="152">
        <v>116</v>
      </c>
      <c r="S62" s="15"/>
    </row>
    <row r="63" spans="1:19" ht="16.5" customHeight="1">
      <c r="A63" s="255" t="s">
        <v>174</v>
      </c>
      <c r="B63" s="256" t="s">
        <v>159</v>
      </c>
      <c r="C63" s="257" t="s">
        <v>175</v>
      </c>
      <c r="D63" s="258">
        <f>F63+E63</f>
        <v>36</v>
      </c>
      <c r="E63" s="296"/>
      <c r="F63" s="258">
        <f>SUM(I63:P63)</f>
        <v>36</v>
      </c>
      <c r="G63" s="262">
        <v>0</v>
      </c>
      <c r="H63" s="297">
        <v>0</v>
      </c>
      <c r="I63" s="262">
        <v>0</v>
      </c>
      <c r="J63" s="263">
        <v>0</v>
      </c>
      <c r="K63" s="264">
        <v>0</v>
      </c>
      <c r="L63" s="298">
        <v>0</v>
      </c>
      <c r="M63" s="262">
        <v>0</v>
      </c>
      <c r="N63" s="263">
        <v>0</v>
      </c>
      <c r="O63" s="264">
        <v>36</v>
      </c>
      <c r="P63" s="263"/>
      <c r="Q63" s="15"/>
      <c r="R63" s="152"/>
      <c r="S63" s="15"/>
    </row>
    <row r="64" spans="1:19" ht="16.5" customHeight="1">
      <c r="A64" s="265" t="s">
        <v>176</v>
      </c>
      <c r="B64" s="266" t="s">
        <v>162</v>
      </c>
      <c r="C64" s="299" t="s">
        <v>177</v>
      </c>
      <c r="D64" s="268">
        <f>F64+E64</f>
        <v>144</v>
      </c>
      <c r="E64" s="300"/>
      <c r="F64" s="268">
        <f>SUM(I64:P64)</f>
        <v>144</v>
      </c>
      <c r="G64" s="272">
        <v>0</v>
      </c>
      <c r="H64" s="301">
        <v>0</v>
      </c>
      <c r="I64" s="272">
        <v>0</v>
      </c>
      <c r="J64" s="273">
        <v>0</v>
      </c>
      <c r="K64" s="274">
        <v>0</v>
      </c>
      <c r="L64" s="302">
        <v>0</v>
      </c>
      <c r="M64" s="272">
        <v>0</v>
      </c>
      <c r="N64" s="273"/>
      <c r="O64" s="274">
        <v>144</v>
      </c>
      <c r="P64" s="273"/>
      <c r="Q64" s="15"/>
      <c r="R64" s="152"/>
      <c r="S64" s="15"/>
    </row>
    <row r="65" spans="1:19" ht="17.25" customHeight="1">
      <c r="A65" s="98"/>
      <c r="B65" s="275" t="s">
        <v>164</v>
      </c>
      <c r="C65" s="276" t="s">
        <v>165</v>
      </c>
      <c r="D65" s="303"/>
      <c r="E65" s="304"/>
      <c r="F65" s="305"/>
      <c r="G65" s="282">
        <v>0</v>
      </c>
      <c r="H65" s="285">
        <v>0</v>
      </c>
      <c r="I65" s="282">
        <v>0</v>
      </c>
      <c r="J65" s="283">
        <v>0</v>
      </c>
      <c r="K65" s="284">
        <v>0</v>
      </c>
      <c r="L65" s="306">
        <v>0</v>
      </c>
      <c r="M65" s="282">
        <v>0</v>
      </c>
      <c r="N65" s="283"/>
      <c r="O65" s="306" t="s">
        <v>165</v>
      </c>
      <c r="P65" s="283"/>
      <c r="Q65" s="15"/>
      <c r="R65" s="152"/>
      <c r="S65" s="15"/>
    </row>
    <row r="66" spans="1:19" ht="28.5" customHeight="1">
      <c r="A66" s="244" t="s">
        <v>178</v>
      </c>
      <c r="B66" s="245" t="s">
        <v>179</v>
      </c>
      <c r="C66" s="246"/>
      <c r="D66" s="246">
        <f aca="true" t="shared" si="16" ref="D66:P66">D67+D68+D69+D70+D71</f>
        <v>786</v>
      </c>
      <c r="E66" s="246">
        <f t="shared" si="16"/>
        <v>202</v>
      </c>
      <c r="F66" s="246">
        <f t="shared" si="16"/>
        <v>584</v>
      </c>
      <c r="G66" s="246">
        <f t="shared" si="16"/>
        <v>128</v>
      </c>
      <c r="H66" s="246">
        <f t="shared" si="16"/>
        <v>0</v>
      </c>
      <c r="I66" s="244">
        <f t="shared" si="16"/>
        <v>0</v>
      </c>
      <c r="J66" s="249">
        <f t="shared" si="16"/>
        <v>0</v>
      </c>
      <c r="K66" s="244">
        <f t="shared" si="16"/>
        <v>0</v>
      </c>
      <c r="L66" s="249">
        <f t="shared" si="16"/>
        <v>0</v>
      </c>
      <c r="M66" s="244">
        <f t="shared" si="16"/>
        <v>0</v>
      </c>
      <c r="N66" s="249">
        <f t="shared" si="16"/>
        <v>0</v>
      </c>
      <c r="O66" s="244">
        <f t="shared" si="16"/>
        <v>116</v>
      </c>
      <c r="P66" s="249">
        <f t="shared" si="16"/>
        <v>468</v>
      </c>
      <c r="Q66" s="293"/>
      <c r="R66" s="152"/>
      <c r="S66" s="15"/>
    </row>
    <row r="67" spans="1:19" ht="28.5" customHeight="1">
      <c r="A67" s="35" t="s">
        <v>180</v>
      </c>
      <c r="B67" s="216" t="s">
        <v>181</v>
      </c>
      <c r="C67" s="217" t="s">
        <v>182</v>
      </c>
      <c r="D67" s="251">
        <f>F67+E67</f>
        <v>120</v>
      </c>
      <c r="E67" s="252">
        <v>40</v>
      </c>
      <c r="F67" s="253">
        <f>SUM(I67:P67)</f>
        <v>80</v>
      </c>
      <c r="G67" s="42">
        <v>16</v>
      </c>
      <c r="H67" s="251">
        <v>0</v>
      </c>
      <c r="I67" s="42">
        <v>0</v>
      </c>
      <c r="J67" s="43">
        <v>0</v>
      </c>
      <c r="K67" s="44">
        <v>0</v>
      </c>
      <c r="L67" s="45">
        <v>0</v>
      </c>
      <c r="M67" s="42">
        <v>0</v>
      </c>
      <c r="N67" s="43"/>
      <c r="O67" s="44">
        <v>80</v>
      </c>
      <c r="P67" s="43"/>
      <c r="Q67" s="307">
        <v>32</v>
      </c>
      <c r="R67" s="152">
        <v>48</v>
      </c>
      <c r="S67" s="15"/>
    </row>
    <row r="68" spans="1:19" ht="28.5" customHeight="1">
      <c r="A68" s="60" t="s">
        <v>183</v>
      </c>
      <c r="B68" s="220" t="s">
        <v>184</v>
      </c>
      <c r="C68" s="217" t="s">
        <v>185</v>
      </c>
      <c r="D68" s="251">
        <f>F68+E68</f>
        <v>300</v>
      </c>
      <c r="E68" s="225">
        <v>100</v>
      </c>
      <c r="F68" s="253">
        <f>SUM(I68:P68)</f>
        <v>200</v>
      </c>
      <c r="G68" s="48">
        <v>74</v>
      </c>
      <c r="H68" s="226">
        <v>0</v>
      </c>
      <c r="I68" s="48">
        <v>0</v>
      </c>
      <c r="J68" s="49">
        <v>0</v>
      </c>
      <c r="K68" s="50">
        <v>0</v>
      </c>
      <c r="L68" s="51">
        <v>0</v>
      </c>
      <c r="M68" s="48">
        <v>0</v>
      </c>
      <c r="N68" s="49"/>
      <c r="O68" s="50">
        <v>36</v>
      </c>
      <c r="P68" s="49">
        <v>164</v>
      </c>
      <c r="Q68" s="307">
        <v>132</v>
      </c>
      <c r="R68" s="152">
        <v>64</v>
      </c>
      <c r="S68" s="15"/>
    </row>
    <row r="69" spans="1:19" ht="16.5" customHeight="1">
      <c r="A69" s="60" t="s">
        <v>186</v>
      </c>
      <c r="B69" s="220" t="s">
        <v>187</v>
      </c>
      <c r="C69" s="217" t="s">
        <v>185</v>
      </c>
      <c r="D69" s="251">
        <f>F69+E69</f>
        <v>186</v>
      </c>
      <c r="E69" s="225">
        <v>62</v>
      </c>
      <c r="F69" s="253">
        <f>SUM(I69:P69)</f>
        <v>124</v>
      </c>
      <c r="G69" s="48">
        <v>38</v>
      </c>
      <c r="H69" s="226">
        <v>0</v>
      </c>
      <c r="I69" s="48">
        <v>0</v>
      </c>
      <c r="J69" s="49">
        <v>0</v>
      </c>
      <c r="K69" s="50">
        <v>0</v>
      </c>
      <c r="L69" s="51">
        <v>0</v>
      </c>
      <c r="M69" s="48">
        <v>0</v>
      </c>
      <c r="N69" s="49">
        <v>0</v>
      </c>
      <c r="O69" s="50"/>
      <c r="P69" s="49">
        <v>124</v>
      </c>
      <c r="Q69" s="295">
        <v>124</v>
      </c>
      <c r="R69" s="152"/>
      <c r="S69" s="15"/>
    </row>
    <row r="70" spans="1:19" ht="16.5" customHeight="1">
      <c r="A70" s="255" t="s">
        <v>188</v>
      </c>
      <c r="B70" s="256" t="s">
        <v>159</v>
      </c>
      <c r="C70" s="257" t="s">
        <v>189</v>
      </c>
      <c r="D70" s="258">
        <f>F70+E70</f>
        <v>36</v>
      </c>
      <c r="E70" s="296"/>
      <c r="F70" s="258">
        <f>SUM(I70:P70)</f>
        <v>36</v>
      </c>
      <c r="G70" s="262">
        <v>0</v>
      </c>
      <c r="H70" s="297">
        <v>0</v>
      </c>
      <c r="I70" s="262">
        <v>0</v>
      </c>
      <c r="J70" s="263">
        <v>0</v>
      </c>
      <c r="K70" s="264">
        <v>0</v>
      </c>
      <c r="L70" s="298">
        <v>0</v>
      </c>
      <c r="M70" s="262">
        <v>0</v>
      </c>
      <c r="N70" s="263">
        <v>0</v>
      </c>
      <c r="O70" s="264">
        <v>0</v>
      </c>
      <c r="P70" s="263">
        <v>36</v>
      </c>
      <c r="Q70" s="15"/>
      <c r="R70" s="152"/>
      <c r="S70" s="15"/>
    </row>
    <row r="71" spans="1:19" ht="16.5" customHeight="1">
      <c r="A71" s="265" t="s">
        <v>190</v>
      </c>
      <c r="B71" s="266" t="s">
        <v>162</v>
      </c>
      <c r="C71" s="299" t="s">
        <v>191</v>
      </c>
      <c r="D71" s="268">
        <f>F71+E71</f>
        <v>144</v>
      </c>
      <c r="E71" s="300"/>
      <c r="F71" s="268">
        <f>SUM(I71:P71)</f>
        <v>144</v>
      </c>
      <c r="G71" s="272">
        <v>0</v>
      </c>
      <c r="H71" s="301">
        <v>0</v>
      </c>
      <c r="I71" s="272">
        <v>0</v>
      </c>
      <c r="J71" s="273">
        <v>0</v>
      </c>
      <c r="K71" s="274">
        <v>0</v>
      </c>
      <c r="L71" s="302">
        <v>0</v>
      </c>
      <c r="M71" s="272">
        <v>0</v>
      </c>
      <c r="N71" s="273">
        <v>0</v>
      </c>
      <c r="O71" s="274">
        <v>0</v>
      </c>
      <c r="P71" s="273">
        <v>144</v>
      </c>
      <c r="Q71" s="15"/>
      <c r="R71" s="152"/>
      <c r="S71" s="15"/>
    </row>
    <row r="72" spans="1:19" ht="17.25" customHeight="1">
      <c r="A72" s="98"/>
      <c r="B72" s="275" t="s">
        <v>164</v>
      </c>
      <c r="C72" s="276" t="s">
        <v>165</v>
      </c>
      <c r="D72" s="303"/>
      <c r="E72" s="304"/>
      <c r="F72" s="305"/>
      <c r="G72" s="282">
        <v>0</v>
      </c>
      <c r="H72" s="285">
        <v>0</v>
      </c>
      <c r="I72" s="282">
        <v>0</v>
      </c>
      <c r="J72" s="283">
        <v>0</v>
      </c>
      <c r="K72" s="284">
        <v>0</v>
      </c>
      <c r="L72" s="306">
        <v>0</v>
      </c>
      <c r="M72" s="282">
        <v>0</v>
      </c>
      <c r="N72" s="283">
        <v>0</v>
      </c>
      <c r="O72" s="284">
        <v>0</v>
      </c>
      <c r="P72" s="283" t="s">
        <v>165</v>
      </c>
      <c r="Q72" s="15"/>
      <c r="R72" s="152"/>
      <c r="S72" s="15"/>
    </row>
    <row r="73" spans="1:19" ht="42" customHeight="1">
      <c r="A73" s="244" t="s">
        <v>192</v>
      </c>
      <c r="B73" s="245" t="s">
        <v>193</v>
      </c>
      <c r="C73" s="244"/>
      <c r="D73" s="249">
        <f aca="true" t="shared" si="17" ref="D73:P73">D74+D75+D76</f>
        <v>390</v>
      </c>
      <c r="E73" s="308">
        <f t="shared" si="17"/>
        <v>70</v>
      </c>
      <c r="F73" s="246">
        <f t="shared" si="17"/>
        <v>320</v>
      </c>
      <c r="G73" s="309">
        <f t="shared" si="17"/>
        <v>36</v>
      </c>
      <c r="H73" s="249">
        <f t="shared" si="17"/>
        <v>0</v>
      </c>
      <c r="I73" s="310">
        <f t="shared" si="17"/>
        <v>0</v>
      </c>
      <c r="J73" s="311">
        <f t="shared" si="17"/>
        <v>0</v>
      </c>
      <c r="K73" s="309">
        <f t="shared" si="17"/>
        <v>0</v>
      </c>
      <c r="L73" s="311">
        <f t="shared" si="17"/>
        <v>0</v>
      </c>
      <c r="M73" s="309">
        <f t="shared" si="17"/>
        <v>0</v>
      </c>
      <c r="N73" s="249">
        <f t="shared" si="17"/>
        <v>320</v>
      </c>
      <c r="O73" s="248">
        <f t="shared" si="17"/>
        <v>0</v>
      </c>
      <c r="P73" s="249">
        <f t="shared" si="17"/>
        <v>0</v>
      </c>
      <c r="Q73" s="312"/>
      <c r="R73" s="152"/>
      <c r="S73" s="15"/>
    </row>
    <row r="74" spans="1:19" ht="28.5" customHeight="1">
      <c r="A74" s="35" t="s">
        <v>194</v>
      </c>
      <c r="B74" s="313" t="s">
        <v>195</v>
      </c>
      <c r="C74" s="217" t="s">
        <v>196</v>
      </c>
      <c r="D74" s="251">
        <f>F74+E74</f>
        <v>210</v>
      </c>
      <c r="E74" s="252">
        <v>70</v>
      </c>
      <c r="F74" s="253">
        <f>SUM(I74:P74)</f>
        <v>140</v>
      </c>
      <c r="G74" s="42">
        <v>36</v>
      </c>
      <c r="H74" s="251">
        <v>0</v>
      </c>
      <c r="I74" s="314">
        <v>0</v>
      </c>
      <c r="J74" s="43">
        <v>0</v>
      </c>
      <c r="K74" s="44">
        <v>0</v>
      </c>
      <c r="L74" s="45">
        <v>0</v>
      </c>
      <c r="M74" s="42">
        <v>0</v>
      </c>
      <c r="N74" s="43">
        <v>140</v>
      </c>
      <c r="O74" s="44">
        <v>0</v>
      </c>
      <c r="P74" s="43">
        <v>0</v>
      </c>
      <c r="Q74" s="15"/>
      <c r="R74" s="152">
        <v>140</v>
      </c>
      <c r="S74" s="15"/>
    </row>
    <row r="75" spans="1:19" ht="16.5" customHeight="1">
      <c r="A75" s="255" t="s">
        <v>197</v>
      </c>
      <c r="B75" s="256" t="s">
        <v>159</v>
      </c>
      <c r="C75" s="257"/>
      <c r="D75" s="258">
        <f>F75+E75</f>
        <v>0</v>
      </c>
      <c r="E75" s="296"/>
      <c r="F75" s="258">
        <f>SUM(I75:P75)</f>
        <v>0</v>
      </c>
      <c r="G75" s="262">
        <v>0</v>
      </c>
      <c r="H75" s="297">
        <v>0</v>
      </c>
      <c r="I75" s="262">
        <v>0</v>
      </c>
      <c r="J75" s="263">
        <v>0</v>
      </c>
      <c r="K75" s="264">
        <v>0</v>
      </c>
      <c r="L75" s="298">
        <v>0</v>
      </c>
      <c r="M75" s="262">
        <v>0</v>
      </c>
      <c r="N75" s="263"/>
      <c r="O75" s="264">
        <v>0</v>
      </c>
      <c r="P75" s="263">
        <v>0</v>
      </c>
      <c r="Q75" s="15"/>
      <c r="R75" s="152"/>
      <c r="S75" s="15"/>
    </row>
    <row r="76" spans="1:19" ht="16.5" customHeight="1">
      <c r="A76" s="265" t="s">
        <v>198</v>
      </c>
      <c r="B76" s="266" t="s">
        <v>162</v>
      </c>
      <c r="C76" s="299" t="s">
        <v>199</v>
      </c>
      <c r="D76" s="268">
        <f>F76+E76</f>
        <v>180</v>
      </c>
      <c r="E76" s="300"/>
      <c r="F76" s="268">
        <f>SUM(I76:P76)</f>
        <v>180</v>
      </c>
      <c r="G76" s="272">
        <v>0</v>
      </c>
      <c r="H76" s="301">
        <v>0</v>
      </c>
      <c r="I76" s="272">
        <v>0</v>
      </c>
      <c r="J76" s="273">
        <v>0</v>
      </c>
      <c r="K76" s="274">
        <v>0</v>
      </c>
      <c r="L76" s="302">
        <v>0</v>
      </c>
      <c r="M76" s="272">
        <v>0</v>
      </c>
      <c r="N76" s="273">
        <v>180</v>
      </c>
      <c r="O76" s="274">
        <v>0</v>
      </c>
      <c r="P76" s="273">
        <v>0</v>
      </c>
      <c r="Q76" s="15"/>
      <c r="R76" s="152"/>
      <c r="S76" s="15"/>
    </row>
    <row r="77" spans="1:19" ht="18" customHeight="1">
      <c r="A77" s="98"/>
      <c r="B77" s="275" t="s">
        <v>164</v>
      </c>
      <c r="C77" s="276" t="s">
        <v>165</v>
      </c>
      <c r="D77" s="315"/>
      <c r="E77" s="316"/>
      <c r="F77" s="305"/>
      <c r="G77" s="282">
        <v>0</v>
      </c>
      <c r="H77" s="285">
        <v>0</v>
      </c>
      <c r="I77" s="282">
        <v>0</v>
      </c>
      <c r="J77" s="283">
        <v>0</v>
      </c>
      <c r="K77" s="284">
        <v>0</v>
      </c>
      <c r="L77" s="306">
        <v>0</v>
      </c>
      <c r="M77" s="282">
        <v>0</v>
      </c>
      <c r="N77" s="283" t="s">
        <v>165</v>
      </c>
      <c r="O77" s="284">
        <v>0</v>
      </c>
      <c r="P77" s="283">
        <v>0</v>
      </c>
      <c r="Q77" s="15"/>
      <c r="R77" s="152"/>
      <c r="S77" s="15"/>
    </row>
    <row r="78" spans="1:19" ht="27" customHeight="1">
      <c r="A78" s="244" t="s">
        <v>200</v>
      </c>
      <c r="B78" s="245" t="s">
        <v>201</v>
      </c>
      <c r="C78" s="244"/>
      <c r="D78" s="311">
        <f aca="true" t="shared" si="18" ref="D78:P78">D79+D80+D81</f>
        <v>411</v>
      </c>
      <c r="E78" s="246">
        <f t="shared" si="18"/>
        <v>101</v>
      </c>
      <c r="F78" s="247">
        <f t="shared" si="18"/>
        <v>310</v>
      </c>
      <c r="G78" s="248">
        <f t="shared" si="18"/>
        <v>62</v>
      </c>
      <c r="H78" s="311">
        <f t="shared" si="18"/>
        <v>0</v>
      </c>
      <c r="I78" s="309">
        <f t="shared" si="18"/>
        <v>0</v>
      </c>
      <c r="J78" s="249">
        <f t="shared" si="18"/>
        <v>0</v>
      </c>
      <c r="K78" s="248">
        <f t="shared" si="18"/>
        <v>0</v>
      </c>
      <c r="L78" s="249">
        <f t="shared" si="18"/>
        <v>52</v>
      </c>
      <c r="M78" s="248">
        <f t="shared" si="18"/>
        <v>258</v>
      </c>
      <c r="N78" s="249">
        <f t="shared" si="18"/>
        <v>0</v>
      </c>
      <c r="O78" s="248">
        <f t="shared" si="18"/>
        <v>0</v>
      </c>
      <c r="P78" s="249">
        <f t="shared" si="18"/>
        <v>0</v>
      </c>
      <c r="Q78" s="317"/>
      <c r="R78" s="152"/>
      <c r="S78" s="15"/>
    </row>
    <row r="79" spans="1:19" ht="27.75" customHeight="1">
      <c r="A79" s="35" t="s">
        <v>202</v>
      </c>
      <c r="B79" s="313" t="s">
        <v>203</v>
      </c>
      <c r="C79" s="217" t="s">
        <v>125</v>
      </c>
      <c r="D79" s="251">
        <f>F79+E79</f>
        <v>303</v>
      </c>
      <c r="E79" s="252">
        <v>101</v>
      </c>
      <c r="F79" s="253">
        <f>SUM(I79:P79)</f>
        <v>202</v>
      </c>
      <c r="G79" s="42">
        <v>62</v>
      </c>
      <c r="H79" s="251">
        <v>0</v>
      </c>
      <c r="I79" s="42">
        <v>0</v>
      </c>
      <c r="J79" s="43">
        <v>0</v>
      </c>
      <c r="K79" s="44">
        <v>0</v>
      </c>
      <c r="L79" s="45">
        <v>52</v>
      </c>
      <c r="M79" s="42">
        <v>150</v>
      </c>
      <c r="N79" s="43"/>
      <c r="O79" s="44">
        <v>0</v>
      </c>
      <c r="P79" s="43">
        <v>0</v>
      </c>
      <c r="Q79" s="15"/>
      <c r="R79" s="152">
        <v>42</v>
      </c>
      <c r="S79" s="15"/>
    </row>
    <row r="80" spans="1:19" ht="16.5" customHeight="1">
      <c r="A80" s="255" t="s">
        <v>204</v>
      </c>
      <c r="B80" s="256" t="s">
        <v>159</v>
      </c>
      <c r="C80" s="318"/>
      <c r="D80" s="258">
        <f>F80+E80</f>
        <v>0</v>
      </c>
      <c r="E80" s="296"/>
      <c r="F80" s="258">
        <f>SUM(I80:P80)</f>
        <v>0</v>
      </c>
      <c r="G80" s="262">
        <v>0</v>
      </c>
      <c r="H80" s="297">
        <v>0</v>
      </c>
      <c r="I80" s="262">
        <v>0</v>
      </c>
      <c r="J80" s="263">
        <v>0</v>
      </c>
      <c r="K80" s="264">
        <v>0</v>
      </c>
      <c r="L80" s="298">
        <v>0</v>
      </c>
      <c r="M80" s="262">
        <v>0</v>
      </c>
      <c r="N80" s="263"/>
      <c r="O80" s="264">
        <v>0</v>
      </c>
      <c r="P80" s="263">
        <v>0</v>
      </c>
      <c r="Q80" s="15"/>
      <c r="R80" s="152"/>
      <c r="S80" s="15"/>
    </row>
    <row r="81" spans="1:19" ht="16.5" customHeight="1">
      <c r="A81" s="265" t="s">
        <v>205</v>
      </c>
      <c r="B81" s="266" t="s">
        <v>162</v>
      </c>
      <c r="C81" s="299" t="s">
        <v>206</v>
      </c>
      <c r="D81" s="268">
        <f>F81+E81</f>
        <v>108</v>
      </c>
      <c r="E81" s="300"/>
      <c r="F81" s="268">
        <f>SUM(I81:P81)</f>
        <v>108</v>
      </c>
      <c r="G81" s="272">
        <v>0</v>
      </c>
      <c r="H81" s="301">
        <v>0</v>
      </c>
      <c r="I81" s="272">
        <v>0</v>
      </c>
      <c r="J81" s="273">
        <v>0</v>
      </c>
      <c r="K81" s="274">
        <v>0</v>
      </c>
      <c r="L81" s="302">
        <v>0</v>
      </c>
      <c r="M81" s="272">
        <v>108</v>
      </c>
      <c r="N81" s="273"/>
      <c r="O81" s="274">
        <v>0</v>
      </c>
      <c r="P81" s="273">
        <v>0</v>
      </c>
      <c r="Q81" s="15"/>
      <c r="R81" s="152"/>
      <c r="S81" s="15"/>
    </row>
    <row r="82" spans="1:19" ht="17.25" customHeight="1">
      <c r="A82" s="98"/>
      <c r="B82" s="275" t="s">
        <v>164</v>
      </c>
      <c r="C82" s="276" t="s">
        <v>165</v>
      </c>
      <c r="D82" s="315"/>
      <c r="E82" s="316"/>
      <c r="F82" s="305"/>
      <c r="G82" s="282">
        <v>0</v>
      </c>
      <c r="H82" s="285">
        <v>0</v>
      </c>
      <c r="I82" s="282">
        <v>0</v>
      </c>
      <c r="J82" s="283">
        <v>0</v>
      </c>
      <c r="K82" s="284">
        <v>0</v>
      </c>
      <c r="L82" s="283">
        <v>0</v>
      </c>
      <c r="M82" s="319" t="s">
        <v>165</v>
      </c>
      <c r="N82" s="283"/>
      <c r="O82" s="284">
        <v>0</v>
      </c>
      <c r="P82" s="283">
        <v>0</v>
      </c>
      <c r="Q82" s="15"/>
      <c r="R82" s="243">
        <f>SUM(R54:R81)</f>
        <v>702</v>
      </c>
      <c r="S82" s="15"/>
    </row>
    <row r="83" spans="1:19" ht="21.75" customHeight="1">
      <c r="A83" s="320"/>
      <c r="B83" s="321" t="s">
        <v>207</v>
      </c>
      <c r="C83" s="321"/>
      <c r="D83" s="322">
        <f>D8+D30+D35+38:38</f>
        <v>7542</v>
      </c>
      <c r="E83" s="322">
        <f aca="true" t="shared" si="19" ref="E83:P83">E8+E30+E35+E38</f>
        <v>2214</v>
      </c>
      <c r="F83" s="322">
        <f t="shared" si="19"/>
        <v>5328</v>
      </c>
      <c r="G83" s="323">
        <f t="shared" si="19"/>
        <v>1883</v>
      </c>
      <c r="H83" s="324">
        <f t="shared" si="19"/>
        <v>40</v>
      </c>
      <c r="I83" s="323">
        <f t="shared" si="19"/>
        <v>612</v>
      </c>
      <c r="J83" s="325">
        <f t="shared" si="19"/>
        <v>792</v>
      </c>
      <c r="K83" s="323">
        <f t="shared" si="19"/>
        <v>612</v>
      </c>
      <c r="L83" s="325">
        <f t="shared" si="19"/>
        <v>792</v>
      </c>
      <c r="M83" s="323">
        <f t="shared" si="19"/>
        <v>612</v>
      </c>
      <c r="N83" s="324">
        <f t="shared" si="19"/>
        <v>828</v>
      </c>
      <c r="O83" s="323">
        <f t="shared" si="19"/>
        <v>612</v>
      </c>
      <c r="P83" s="326">
        <f t="shared" si="19"/>
        <v>468</v>
      </c>
      <c r="Q83" s="327">
        <f>SUM(I83:P83)</f>
        <v>5328</v>
      </c>
      <c r="R83" s="152"/>
      <c r="S83" s="15"/>
    </row>
    <row r="84" spans="1:19" ht="18" customHeight="1">
      <c r="A84" s="328" t="s">
        <v>208</v>
      </c>
      <c r="B84" s="329" t="s">
        <v>209</v>
      </c>
      <c r="C84" s="330"/>
      <c r="D84" s="331">
        <v>7</v>
      </c>
      <c r="E84" s="332"/>
      <c r="F84" s="332"/>
      <c r="G84" s="333"/>
      <c r="H84" s="330"/>
      <c r="I84" s="334">
        <v>0.5</v>
      </c>
      <c r="J84" s="335">
        <v>1.5</v>
      </c>
      <c r="K84" s="334">
        <v>0.5</v>
      </c>
      <c r="L84" s="335">
        <v>1.5</v>
      </c>
      <c r="M84" s="334">
        <v>1</v>
      </c>
      <c r="N84" s="335">
        <v>1</v>
      </c>
      <c r="O84" s="334">
        <v>0.5</v>
      </c>
      <c r="P84" s="336">
        <v>0.5</v>
      </c>
      <c r="Q84" s="312">
        <f>SUM(I84:P84)</f>
        <v>7</v>
      </c>
      <c r="R84" s="243">
        <f>R52+R82</f>
        <v>906</v>
      </c>
      <c r="S84" s="15"/>
    </row>
    <row r="85" spans="1:19" ht="18" customHeight="1">
      <c r="A85" s="337" t="s">
        <v>210</v>
      </c>
      <c r="B85" s="338" t="s">
        <v>211</v>
      </c>
      <c r="C85" s="339"/>
      <c r="D85" s="340" t="s">
        <v>212</v>
      </c>
      <c r="E85" s="341"/>
      <c r="F85" s="342"/>
      <c r="G85" s="343"/>
      <c r="H85" s="342"/>
      <c r="I85" s="344"/>
      <c r="J85" s="345"/>
      <c r="K85" s="346"/>
      <c r="L85" s="347"/>
      <c r="M85" s="344"/>
      <c r="N85" s="345"/>
      <c r="O85" s="346"/>
      <c r="P85" s="348" t="s">
        <v>212</v>
      </c>
      <c r="Q85" s="15"/>
      <c r="R85" s="152"/>
      <c r="S85" s="15"/>
    </row>
    <row r="86" spans="1:19" ht="22.5" customHeight="1">
      <c r="A86" s="349" t="s">
        <v>213</v>
      </c>
      <c r="B86" s="350" t="s">
        <v>214</v>
      </c>
      <c r="C86" s="351"/>
      <c r="D86" s="352" t="s">
        <v>215</v>
      </c>
      <c r="E86" s="353"/>
      <c r="F86" s="354"/>
      <c r="G86" s="355"/>
      <c r="H86" s="354"/>
      <c r="I86" s="356"/>
      <c r="J86" s="357"/>
      <c r="K86" s="102"/>
      <c r="L86" s="103"/>
      <c r="M86" s="356"/>
      <c r="N86" s="357"/>
      <c r="O86" s="102"/>
      <c r="P86" s="358" t="s">
        <v>215</v>
      </c>
      <c r="Q86" s="15"/>
      <c r="R86" s="152"/>
      <c r="S86" s="15"/>
    </row>
    <row r="87" spans="1:19" ht="16.5" customHeight="1">
      <c r="A87" s="512" t="s">
        <v>393</v>
      </c>
      <c r="B87" s="512"/>
      <c r="C87" s="512"/>
      <c r="D87" s="512"/>
      <c r="E87" s="512"/>
      <c r="F87" s="513" t="s">
        <v>216</v>
      </c>
      <c r="G87" s="514" t="s">
        <v>217</v>
      </c>
      <c r="H87" s="514"/>
      <c r="I87" s="359">
        <f aca="true" t="shared" si="20" ref="I87:P87">I83-I57-I58-I63-I64-I70-I71-I75-I76-I80-I81</f>
        <v>612</v>
      </c>
      <c r="J87" s="360">
        <f t="shared" si="20"/>
        <v>792</v>
      </c>
      <c r="K87" s="361">
        <f t="shared" si="20"/>
        <v>612</v>
      </c>
      <c r="L87" s="324">
        <f t="shared" si="20"/>
        <v>720</v>
      </c>
      <c r="M87" s="361">
        <f t="shared" si="20"/>
        <v>324</v>
      </c>
      <c r="N87" s="324">
        <f t="shared" si="20"/>
        <v>648</v>
      </c>
      <c r="O87" s="361">
        <f t="shared" si="20"/>
        <v>432</v>
      </c>
      <c r="P87" s="324">
        <f t="shared" si="20"/>
        <v>288</v>
      </c>
      <c r="Q87" s="362">
        <f aca="true" t="shared" si="21" ref="Q87:Q93">SUM(I87:P87)</f>
        <v>4428</v>
      </c>
      <c r="R87" s="152"/>
      <c r="S87" s="15"/>
    </row>
    <row r="88" spans="1:19" ht="17.25" customHeight="1">
      <c r="A88" s="512"/>
      <c r="B88" s="512"/>
      <c r="C88" s="512"/>
      <c r="D88" s="512"/>
      <c r="E88" s="512"/>
      <c r="F88" s="513"/>
      <c r="G88" s="515" t="s">
        <v>218</v>
      </c>
      <c r="H88" s="515"/>
      <c r="I88" s="142">
        <f aca="true" t="shared" si="22" ref="I88:P89">I57+I63+I70+I75+I80</f>
        <v>0</v>
      </c>
      <c r="J88" s="363">
        <f t="shared" si="22"/>
        <v>0</v>
      </c>
      <c r="K88" s="142">
        <f t="shared" si="22"/>
        <v>0</v>
      </c>
      <c r="L88" s="363">
        <f t="shared" si="22"/>
        <v>72</v>
      </c>
      <c r="M88" s="142">
        <f t="shared" si="22"/>
        <v>0</v>
      </c>
      <c r="N88" s="363">
        <f t="shared" si="22"/>
        <v>0</v>
      </c>
      <c r="O88" s="142">
        <f t="shared" si="22"/>
        <v>36</v>
      </c>
      <c r="P88" s="340">
        <f t="shared" si="22"/>
        <v>36</v>
      </c>
      <c r="Q88" s="364">
        <f t="shared" si="21"/>
        <v>144</v>
      </c>
      <c r="R88" s="15"/>
      <c r="S88" s="15"/>
    </row>
    <row r="89" spans="1:19" ht="16.5" customHeight="1">
      <c r="A89" s="512"/>
      <c r="B89" s="512"/>
      <c r="C89" s="512"/>
      <c r="D89" s="512"/>
      <c r="E89" s="512"/>
      <c r="F89" s="513"/>
      <c r="G89" s="515" t="s">
        <v>219</v>
      </c>
      <c r="H89" s="515"/>
      <c r="I89" s="365">
        <f t="shared" si="22"/>
        <v>0</v>
      </c>
      <c r="J89" s="363">
        <f t="shared" si="22"/>
        <v>0</v>
      </c>
      <c r="K89" s="365">
        <f t="shared" si="22"/>
        <v>0</v>
      </c>
      <c r="L89" s="363">
        <f t="shared" si="22"/>
        <v>0</v>
      </c>
      <c r="M89" s="365">
        <f t="shared" si="22"/>
        <v>288</v>
      </c>
      <c r="N89" s="363">
        <f t="shared" si="22"/>
        <v>180</v>
      </c>
      <c r="O89" s="365">
        <f t="shared" si="22"/>
        <v>144</v>
      </c>
      <c r="P89" s="363">
        <f t="shared" si="22"/>
        <v>144</v>
      </c>
      <c r="Q89" s="364">
        <f t="shared" si="21"/>
        <v>756</v>
      </c>
      <c r="R89" s="15">
        <f>Q88+Q89</f>
        <v>900</v>
      </c>
      <c r="S89" s="15"/>
    </row>
    <row r="90" spans="1:19" ht="17.25" customHeight="1">
      <c r="A90" s="512"/>
      <c r="B90" s="512"/>
      <c r="C90" s="512"/>
      <c r="D90" s="512"/>
      <c r="E90" s="512"/>
      <c r="F90" s="513"/>
      <c r="G90" s="516" t="s">
        <v>220</v>
      </c>
      <c r="H90" s="516"/>
      <c r="I90" s="118">
        <v>0</v>
      </c>
      <c r="J90" s="366">
        <v>0</v>
      </c>
      <c r="K90" s="118">
        <v>0</v>
      </c>
      <c r="L90" s="366">
        <v>0</v>
      </c>
      <c r="M90" s="118">
        <v>0</v>
      </c>
      <c r="N90" s="366">
        <v>0</v>
      </c>
      <c r="O90" s="118">
        <v>0</v>
      </c>
      <c r="P90" s="366">
        <v>144</v>
      </c>
      <c r="Q90" s="364">
        <f t="shared" si="21"/>
        <v>144</v>
      </c>
      <c r="R90" s="15"/>
      <c r="S90" s="15"/>
    </row>
    <row r="91" spans="1:19" ht="17.25" customHeight="1">
      <c r="A91" s="512"/>
      <c r="B91" s="512"/>
      <c r="C91" s="512"/>
      <c r="D91" s="512"/>
      <c r="E91" s="512"/>
      <c r="F91" s="513"/>
      <c r="G91" s="515" t="s">
        <v>221</v>
      </c>
      <c r="H91" s="515"/>
      <c r="I91" s="118">
        <v>2</v>
      </c>
      <c r="J91" s="366">
        <v>5</v>
      </c>
      <c r="K91" s="367">
        <v>1</v>
      </c>
      <c r="L91" s="366">
        <v>2</v>
      </c>
      <c r="M91" s="367">
        <v>4</v>
      </c>
      <c r="N91" s="366">
        <v>3</v>
      </c>
      <c r="O91" s="367">
        <v>3</v>
      </c>
      <c r="P91" s="366">
        <v>1</v>
      </c>
      <c r="Q91" s="364">
        <f t="shared" si="21"/>
        <v>21</v>
      </c>
      <c r="R91" s="15"/>
      <c r="S91" s="15"/>
    </row>
    <row r="92" spans="1:19" ht="17.25" customHeight="1">
      <c r="A92" s="512"/>
      <c r="B92" s="512"/>
      <c r="C92" s="512"/>
      <c r="D92" s="512"/>
      <c r="E92" s="512"/>
      <c r="F92" s="513"/>
      <c r="G92" s="515" t="s">
        <v>222</v>
      </c>
      <c r="H92" s="515"/>
      <c r="I92" s="118">
        <v>1</v>
      </c>
      <c r="J92" s="366">
        <v>6</v>
      </c>
      <c r="K92" s="367">
        <v>3</v>
      </c>
      <c r="L92" s="366">
        <v>5</v>
      </c>
      <c r="M92" s="367">
        <v>4</v>
      </c>
      <c r="N92" s="366">
        <v>4</v>
      </c>
      <c r="O92" s="367">
        <v>5</v>
      </c>
      <c r="P92" s="366">
        <v>4</v>
      </c>
      <c r="Q92" s="364">
        <f t="shared" si="21"/>
        <v>32</v>
      </c>
      <c r="R92" s="15"/>
      <c r="S92" s="15"/>
    </row>
    <row r="93" spans="1:19" ht="17.25" customHeight="1">
      <c r="A93" s="512"/>
      <c r="B93" s="512"/>
      <c r="C93" s="512"/>
      <c r="D93" s="512"/>
      <c r="E93" s="512"/>
      <c r="F93" s="513"/>
      <c r="G93" s="517" t="s">
        <v>223</v>
      </c>
      <c r="H93" s="517"/>
      <c r="I93" s="368">
        <v>2</v>
      </c>
      <c r="J93" s="357">
        <v>1</v>
      </c>
      <c r="K93" s="356">
        <v>1</v>
      </c>
      <c r="L93" s="357">
        <v>2</v>
      </c>
      <c r="M93" s="356">
        <v>1</v>
      </c>
      <c r="N93" s="357">
        <v>2</v>
      </c>
      <c r="O93" s="356">
        <v>1</v>
      </c>
      <c r="P93" s="357">
        <v>0</v>
      </c>
      <c r="Q93" s="364">
        <f t="shared" si="21"/>
        <v>10</v>
      </c>
      <c r="R93" s="15"/>
      <c r="S93" s="15"/>
    </row>
    <row r="94" spans="1:16" ht="23.25">
      <c r="A94" s="96"/>
      <c r="B94" s="369"/>
      <c r="C94" s="369"/>
      <c r="D94" s="96"/>
      <c r="E94" s="96"/>
      <c r="F94" s="96"/>
      <c r="G94" s="96"/>
      <c r="H94" s="96"/>
      <c r="I94" s="96"/>
      <c r="J94" s="370"/>
      <c r="K94" s="370"/>
      <c r="L94" s="96"/>
      <c r="M94" s="96"/>
      <c r="N94" s="96"/>
      <c r="O94" s="96"/>
      <c r="P94" s="96"/>
    </row>
    <row r="95" spans="1:16" ht="27.75" customHeight="1">
      <c r="A95" s="96"/>
      <c r="B95" s="369"/>
      <c r="C95" s="369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1:16" ht="23.25">
      <c r="A96" s="96"/>
      <c r="B96" s="369"/>
      <c r="C96" s="369"/>
      <c r="D96" s="96"/>
      <c r="E96" s="96"/>
      <c r="F96" s="371"/>
      <c r="G96" s="371"/>
      <c r="H96" s="96"/>
      <c r="I96" s="96"/>
      <c r="J96" s="96"/>
      <c r="K96" s="96"/>
      <c r="L96" s="96"/>
      <c r="M96" s="96"/>
      <c r="N96" s="96"/>
      <c r="O96" s="96"/>
      <c r="P96" s="96"/>
    </row>
    <row r="97" spans="1:16" ht="23.25">
      <c r="A97" s="96"/>
      <c r="B97" s="369"/>
      <c r="C97" s="369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1:16" ht="23.25">
      <c r="A98" s="96"/>
      <c r="B98" s="369"/>
      <c r="C98" s="369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16" ht="23.25">
      <c r="A99" s="96"/>
      <c r="B99" s="369"/>
      <c r="C99" s="369"/>
      <c r="D99" s="96"/>
      <c r="E99" s="96"/>
      <c r="F99" s="96"/>
      <c r="G99" s="96"/>
      <c r="H99" s="96"/>
      <c r="I99" s="371"/>
      <c r="J99" s="96"/>
      <c r="K99" s="96"/>
      <c r="L99" s="96"/>
      <c r="M99" s="96"/>
      <c r="N99" s="96"/>
      <c r="O99" s="96"/>
      <c r="P99" s="96"/>
    </row>
    <row r="100" spans="1:16" ht="23.25">
      <c r="A100" s="96"/>
      <c r="B100" s="369"/>
      <c r="C100" s="369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1:16" ht="23.25">
      <c r="A101" s="96"/>
      <c r="B101" s="369"/>
      <c r="C101" s="369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ht="23.25">
      <c r="N102" s="372"/>
    </row>
  </sheetData>
  <sheetProtection/>
  <mergeCells count="24">
    <mergeCell ref="A2:P2"/>
    <mergeCell ref="A4:A7"/>
    <mergeCell ref="B4:B7"/>
    <mergeCell ref="C4:C7"/>
    <mergeCell ref="D4:H4"/>
    <mergeCell ref="I4:P4"/>
    <mergeCell ref="D5:D7"/>
    <mergeCell ref="E5:E7"/>
    <mergeCell ref="F5:H5"/>
    <mergeCell ref="I5:J5"/>
    <mergeCell ref="K5:L5"/>
    <mergeCell ref="M5:N5"/>
    <mergeCell ref="O5:P5"/>
    <mergeCell ref="F6:F7"/>
    <mergeCell ref="G6:H6"/>
    <mergeCell ref="A87:E93"/>
    <mergeCell ref="F87:F93"/>
    <mergeCell ref="G87:H87"/>
    <mergeCell ref="G88:H88"/>
    <mergeCell ref="G89:H89"/>
    <mergeCell ref="G90:H90"/>
    <mergeCell ref="G91:H91"/>
    <mergeCell ref="G92:H92"/>
    <mergeCell ref="G93:H93"/>
  </mergeCells>
  <printOptions/>
  <pageMargins left="0.429861111111111" right="0.236111111111111" top="0.809722222222222" bottom="0.157638888888889" header="0.511805555555555" footer="0.51180555555555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4.28125" style="0" customWidth="1"/>
    <col min="2" max="2" width="44.00390625" style="0" customWidth="1"/>
    <col min="3" max="4" width="9.7109375" style="0" customWidth="1"/>
    <col min="5" max="16384" width="8.7109375" style="0" customWidth="1"/>
  </cols>
  <sheetData>
    <row r="1" spans="1:5" ht="46.5" customHeight="1">
      <c r="A1" s="527" t="s">
        <v>391</v>
      </c>
      <c r="B1" s="527"/>
      <c r="C1" s="527"/>
      <c r="D1" s="527"/>
      <c r="E1" s="527"/>
    </row>
    <row r="3" spans="1:5" ht="15" customHeight="1">
      <c r="A3" s="528" t="s">
        <v>224</v>
      </c>
      <c r="B3" s="529" t="s">
        <v>225</v>
      </c>
      <c r="C3" s="530" t="s">
        <v>35</v>
      </c>
      <c r="D3" s="530" t="s">
        <v>226</v>
      </c>
      <c r="E3" s="530" t="s">
        <v>227</v>
      </c>
    </row>
    <row r="4" spans="1:8" ht="46.5" customHeight="1">
      <c r="A4" s="528"/>
      <c r="B4" s="529"/>
      <c r="C4" s="530"/>
      <c r="D4" s="530"/>
      <c r="E4" s="530"/>
      <c r="G4" s="373"/>
      <c r="H4" s="136"/>
    </row>
    <row r="5" spans="1:8" ht="15.75">
      <c r="A5" s="374" t="s">
        <v>107</v>
      </c>
      <c r="B5" s="375" t="s">
        <v>228</v>
      </c>
      <c r="C5" s="376">
        <f>C6+C7+C8+C9+C10+C11+C12+C13</f>
        <v>430</v>
      </c>
      <c r="D5" s="376">
        <f>D6+D7+D8+D9+D10+D11+D12+D13</f>
        <v>226</v>
      </c>
      <c r="E5" s="376">
        <f>E6+E7+E8+E9+E10+E11+E12+E13</f>
        <v>204</v>
      </c>
      <c r="G5" s="373"/>
      <c r="H5" s="136"/>
    </row>
    <row r="6" spans="1:8" ht="15.75">
      <c r="A6" s="377" t="s">
        <v>120</v>
      </c>
      <c r="B6" s="220" t="s">
        <v>121</v>
      </c>
      <c r="C6" s="378">
        <v>76</v>
      </c>
      <c r="D6" s="378">
        <v>66</v>
      </c>
      <c r="E6" s="378">
        <v>10</v>
      </c>
      <c r="G6" s="373"/>
      <c r="H6" s="136"/>
    </row>
    <row r="7" spans="1:8" ht="31.5">
      <c r="A7" s="379" t="s">
        <v>126</v>
      </c>
      <c r="B7" s="380" t="s">
        <v>127</v>
      </c>
      <c r="C7" s="381">
        <v>59</v>
      </c>
      <c r="D7" s="382">
        <v>50</v>
      </c>
      <c r="E7" s="383">
        <v>9</v>
      </c>
      <c r="F7" s="384"/>
      <c r="G7" s="373"/>
      <c r="H7" s="136"/>
    </row>
    <row r="8" spans="1:8" ht="15.75">
      <c r="A8" s="379" t="s">
        <v>129</v>
      </c>
      <c r="B8" s="380" t="s">
        <v>130</v>
      </c>
      <c r="C8" s="385">
        <v>52</v>
      </c>
      <c r="D8" s="382">
        <v>42</v>
      </c>
      <c r="E8" s="383">
        <v>10</v>
      </c>
      <c r="F8" s="384"/>
      <c r="G8" s="373"/>
      <c r="H8" s="136"/>
    </row>
    <row r="9" spans="1:8" ht="15.75">
      <c r="A9" s="379" t="s">
        <v>132</v>
      </c>
      <c r="B9" s="380" t="s">
        <v>229</v>
      </c>
      <c r="C9" s="385">
        <v>103</v>
      </c>
      <c r="D9" s="382">
        <v>68</v>
      </c>
      <c r="E9" s="383">
        <v>35</v>
      </c>
      <c r="F9" s="384"/>
      <c r="G9" s="373"/>
      <c r="H9" s="136"/>
    </row>
    <row r="10" spans="1:8" ht="15.75">
      <c r="A10" s="379" t="s">
        <v>135</v>
      </c>
      <c r="B10" s="386" t="s">
        <v>136</v>
      </c>
      <c r="C10" s="385">
        <v>36</v>
      </c>
      <c r="D10" s="382"/>
      <c r="E10" s="383">
        <v>36</v>
      </c>
      <c r="F10" s="384"/>
      <c r="G10" s="373"/>
      <c r="H10" s="136"/>
    </row>
    <row r="11" spans="1:8" ht="16.5" customHeight="1">
      <c r="A11" s="379" t="s">
        <v>138</v>
      </c>
      <c r="B11" s="387" t="s">
        <v>398</v>
      </c>
      <c r="C11" s="385">
        <v>36</v>
      </c>
      <c r="D11" s="382"/>
      <c r="E11" s="383">
        <v>36</v>
      </c>
      <c r="F11" s="384"/>
      <c r="G11" s="373"/>
      <c r="H11" s="136"/>
    </row>
    <row r="12" spans="1:8" ht="15.75">
      <c r="A12" s="379" t="s">
        <v>140</v>
      </c>
      <c r="B12" s="386" t="s">
        <v>390</v>
      </c>
      <c r="C12" s="385">
        <v>32</v>
      </c>
      <c r="D12" s="382"/>
      <c r="E12" s="383">
        <v>32</v>
      </c>
      <c r="F12" s="384"/>
      <c r="G12" s="373"/>
      <c r="H12" s="136"/>
    </row>
    <row r="13" spans="1:8" ht="15.75">
      <c r="A13" s="379" t="s">
        <v>142</v>
      </c>
      <c r="B13" s="386" t="s">
        <v>230</v>
      </c>
      <c r="C13" s="385">
        <v>36</v>
      </c>
      <c r="D13" s="382"/>
      <c r="E13" s="383">
        <v>36</v>
      </c>
      <c r="F13" s="384"/>
      <c r="G13" s="373"/>
      <c r="H13" s="136"/>
    </row>
    <row r="14" spans="1:6" ht="15.75">
      <c r="A14" s="388" t="s">
        <v>145</v>
      </c>
      <c r="B14" s="375" t="s">
        <v>231</v>
      </c>
      <c r="C14" s="389">
        <f>C15+C16+C17+C18+C19+C20+C21+C22</f>
        <v>1486</v>
      </c>
      <c r="D14" s="389">
        <f>D15+D16+D17+D18+D19+D20+D21+D22</f>
        <v>780</v>
      </c>
      <c r="E14" s="389">
        <f>E15+E16+E17+E18+E19+E20+E21+E22</f>
        <v>702</v>
      </c>
      <c r="F14" s="384"/>
    </row>
    <row r="15" spans="1:5" ht="31.5">
      <c r="A15" s="379" t="s">
        <v>149</v>
      </c>
      <c r="B15" s="380" t="s">
        <v>150</v>
      </c>
      <c r="C15" s="378">
        <v>322</v>
      </c>
      <c r="D15" s="390">
        <v>194</v>
      </c>
      <c r="E15" s="383">
        <v>128</v>
      </c>
    </row>
    <row r="16" spans="1:5" ht="33" customHeight="1">
      <c r="A16" s="379" t="s">
        <v>152</v>
      </c>
      <c r="B16" s="380" t="s">
        <v>153</v>
      </c>
      <c r="C16" s="378">
        <v>62</v>
      </c>
      <c r="D16" s="390">
        <v>32</v>
      </c>
      <c r="E16" s="383">
        <f>C16-D16</f>
        <v>30</v>
      </c>
    </row>
    <row r="17" spans="1:5" ht="18.75" customHeight="1">
      <c r="A17" s="379" t="s">
        <v>168</v>
      </c>
      <c r="B17" s="380" t="s">
        <v>169</v>
      </c>
      <c r="C17" s="378">
        <v>296</v>
      </c>
      <c r="D17" s="382">
        <v>162</v>
      </c>
      <c r="E17" s="391">
        <v>134</v>
      </c>
    </row>
    <row r="18" spans="1:5" ht="47.25">
      <c r="A18" s="379" t="s">
        <v>171</v>
      </c>
      <c r="B18" s="380" t="s">
        <v>172</v>
      </c>
      <c r="C18" s="378">
        <v>184</v>
      </c>
      <c r="D18" s="390">
        <v>68</v>
      </c>
      <c r="E18" s="391">
        <v>116</v>
      </c>
    </row>
    <row r="19" spans="1:5" ht="31.5">
      <c r="A19" s="379" t="s">
        <v>180</v>
      </c>
      <c r="B19" s="380" t="s">
        <v>181</v>
      </c>
      <c r="C19" s="392">
        <v>80</v>
      </c>
      <c r="D19" s="382">
        <v>32</v>
      </c>
      <c r="E19" s="391">
        <f>C19-D19</f>
        <v>48</v>
      </c>
    </row>
    <row r="20" spans="1:5" ht="31.5">
      <c r="A20" s="379" t="s">
        <v>183</v>
      </c>
      <c r="B20" s="380" t="s">
        <v>184</v>
      </c>
      <c r="C20" s="392">
        <v>200</v>
      </c>
      <c r="D20" s="382">
        <v>136</v>
      </c>
      <c r="E20" s="391">
        <v>64</v>
      </c>
    </row>
    <row r="21" spans="1:5" ht="30" customHeight="1">
      <c r="A21" s="379" t="s">
        <v>194</v>
      </c>
      <c r="B21" s="386" t="s">
        <v>232</v>
      </c>
      <c r="C21" s="393">
        <v>140</v>
      </c>
      <c r="D21" s="394"/>
      <c r="E21" s="395">
        <f>C21-D21</f>
        <v>140</v>
      </c>
    </row>
    <row r="22" spans="1:5" ht="31.5">
      <c r="A22" s="379" t="s">
        <v>202</v>
      </c>
      <c r="B22" s="386" t="s">
        <v>233</v>
      </c>
      <c r="C22" s="393">
        <v>202</v>
      </c>
      <c r="D22" s="394">
        <v>156</v>
      </c>
      <c r="E22" s="395">
        <v>42</v>
      </c>
    </row>
    <row r="23" spans="1:5" ht="15.75">
      <c r="A23" s="396"/>
      <c r="B23" s="397" t="s">
        <v>234</v>
      </c>
      <c r="C23" s="398">
        <f>C5+C14</f>
        <v>1916</v>
      </c>
      <c r="D23" s="398">
        <f>D5+D14</f>
        <v>1006</v>
      </c>
      <c r="E23" s="398">
        <f>E5+E14</f>
        <v>906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540277777777778" right="0.329861111111111" top="0.590277777777778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zoomScalePageLayoutView="0" workbookViewId="0" topLeftCell="A22">
      <selection activeCell="D27" sqref="D27"/>
    </sheetView>
  </sheetViews>
  <sheetFormatPr defaultColWidth="9.140625" defaultRowHeight="15"/>
  <cols>
    <col min="1" max="1" width="0.71875" style="0" customWidth="1"/>
    <col min="2" max="2" width="7.28125" style="0" customWidth="1"/>
    <col min="3" max="3" width="7.8515625" style="0" customWidth="1"/>
    <col min="4" max="4" width="22.7109375" style="0" customWidth="1"/>
    <col min="5" max="5" width="23.7109375" style="0" customWidth="1"/>
    <col min="6" max="6" width="29.421875" style="0" customWidth="1"/>
    <col min="7" max="16384" width="8.7109375" style="0" customWidth="1"/>
  </cols>
  <sheetData>
    <row r="1" spans="1:6" ht="46.5" customHeight="1">
      <c r="A1" s="539" t="s">
        <v>392</v>
      </c>
      <c r="B1" s="539"/>
      <c r="C1" s="539"/>
      <c r="D1" s="539"/>
      <c r="E1" s="539"/>
      <c r="F1" s="539"/>
    </row>
    <row r="2" spans="1:6" ht="29.25" customHeight="1" thickBot="1">
      <c r="A2" s="399"/>
      <c r="B2" s="540" t="s">
        <v>235</v>
      </c>
      <c r="C2" s="540"/>
      <c r="D2" s="400" t="s">
        <v>236</v>
      </c>
      <c r="E2" s="400" t="s">
        <v>237</v>
      </c>
      <c r="F2" s="401" t="s">
        <v>238</v>
      </c>
    </row>
    <row r="3" spans="1:6" ht="16.5" customHeight="1" thickBot="1">
      <c r="A3" s="399"/>
      <c r="B3" s="541" t="s">
        <v>239</v>
      </c>
      <c r="C3" s="534" t="s">
        <v>240</v>
      </c>
      <c r="D3" s="402" t="s">
        <v>62</v>
      </c>
      <c r="E3" s="403" t="s">
        <v>86</v>
      </c>
      <c r="F3" s="482" t="s">
        <v>136</v>
      </c>
    </row>
    <row r="4" spans="1:6" ht="45.75" thickBot="1">
      <c r="A4" s="399"/>
      <c r="B4" s="541"/>
      <c r="C4" s="534"/>
      <c r="D4" s="407" t="s">
        <v>244</v>
      </c>
      <c r="E4" s="483"/>
      <c r="F4" s="484" t="s">
        <v>88</v>
      </c>
    </row>
    <row r="5" spans="1:6" ht="15" customHeight="1" thickBot="1">
      <c r="A5" s="399"/>
      <c r="B5" s="541"/>
      <c r="C5" s="534" t="s">
        <v>241</v>
      </c>
      <c r="D5" s="485" t="s">
        <v>62</v>
      </c>
      <c r="E5" s="406" t="s">
        <v>242</v>
      </c>
      <c r="F5" s="486" t="s">
        <v>243</v>
      </c>
    </row>
    <row r="6" spans="1:6" ht="15.75" thickBot="1">
      <c r="A6" s="399"/>
      <c r="B6" s="541"/>
      <c r="C6" s="534"/>
      <c r="D6" s="403"/>
      <c r="E6" s="403" t="s">
        <v>60</v>
      </c>
      <c r="F6" s="404" t="s">
        <v>75</v>
      </c>
    </row>
    <row r="7" spans="1:6" ht="30.75" thickBot="1">
      <c r="A7" s="399"/>
      <c r="B7" s="541"/>
      <c r="C7" s="534"/>
      <c r="D7" s="407"/>
      <c r="E7" s="406" t="s">
        <v>65</v>
      </c>
      <c r="F7" s="404" t="s">
        <v>79</v>
      </c>
    </row>
    <row r="8" spans="1:6" ht="30.75" thickBot="1">
      <c r="A8" s="399"/>
      <c r="B8" s="541"/>
      <c r="C8" s="534"/>
      <c r="D8" s="487"/>
      <c r="E8" s="403" t="s">
        <v>246</v>
      </c>
      <c r="F8" s="404" t="s">
        <v>245</v>
      </c>
    </row>
    <row r="9" spans="1:6" ht="15.75" thickBot="1">
      <c r="A9" s="399"/>
      <c r="B9" s="541"/>
      <c r="C9" s="534"/>
      <c r="D9" s="488"/>
      <c r="E9" s="403" t="s">
        <v>83</v>
      </c>
      <c r="F9" s="404"/>
    </row>
    <row r="10" spans="1:7" ht="15.75" thickBot="1">
      <c r="A10" s="399"/>
      <c r="B10" s="541"/>
      <c r="C10" s="534"/>
      <c r="D10" s="488"/>
      <c r="E10" s="407" t="s">
        <v>247</v>
      </c>
      <c r="F10" s="484" t="s">
        <v>121</v>
      </c>
      <c r="G10" s="408"/>
    </row>
    <row r="11" spans="1:7" ht="45" customHeight="1" thickBot="1">
      <c r="A11" s="399"/>
      <c r="B11" s="533" t="s">
        <v>248</v>
      </c>
      <c r="C11" s="534" t="s">
        <v>249</v>
      </c>
      <c r="D11" s="489" t="s">
        <v>250</v>
      </c>
      <c r="E11" s="490" t="s">
        <v>57</v>
      </c>
      <c r="F11" s="486" t="s">
        <v>70</v>
      </c>
      <c r="G11" s="408"/>
    </row>
    <row r="12" spans="1:7" ht="15.75" thickBot="1">
      <c r="A12" s="399"/>
      <c r="B12" s="533"/>
      <c r="C12" s="534"/>
      <c r="D12" s="403"/>
      <c r="E12" s="402" t="s">
        <v>62</v>
      </c>
      <c r="F12" s="404"/>
      <c r="G12" s="408"/>
    </row>
    <row r="13" spans="1:6" ht="15">
      <c r="A13" s="399"/>
      <c r="B13" s="533"/>
      <c r="C13" s="534"/>
      <c r="D13" s="409"/>
      <c r="E13" s="405" t="s">
        <v>251</v>
      </c>
      <c r="F13" s="410"/>
    </row>
    <row r="14" spans="1:7" ht="45" customHeight="1">
      <c r="A14" s="399"/>
      <c r="B14" s="533"/>
      <c r="C14" s="535" t="s">
        <v>252</v>
      </c>
      <c r="D14" s="491" t="s">
        <v>253</v>
      </c>
      <c r="E14" s="492" t="s">
        <v>254</v>
      </c>
      <c r="F14" s="493" t="s">
        <v>255</v>
      </c>
      <c r="G14" s="408"/>
    </row>
    <row r="15" spans="1:7" ht="29.25" customHeight="1">
      <c r="A15" s="399"/>
      <c r="B15" s="533"/>
      <c r="C15" s="535"/>
      <c r="D15" s="491" t="s">
        <v>256</v>
      </c>
      <c r="E15" s="402" t="s">
        <v>257</v>
      </c>
      <c r="F15" s="493" t="s">
        <v>258</v>
      </c>
      <c r="G15" s="408"/>
    </row>
    <row r="16" spans="1:6" ht="15">
      <c r="A16" s="399"/>
      <c r="B16" s="533"/>
      <c r="C16" s="535"/>
      <c r="D16" s="402"/>
      <c r="E16" s="403" t="s">
        <v>259</v>
      </c>
      <c r="F16" s="404"/>
    </row>
    <row r="17" spans="1:7" ht="77.25" customHeight="1">
      <c r="A17" s="399"/>
      <c r="B17" s="533"/>
      <c r="C17" s="535"/>
      <c r="D17" s="403"/>
      <c r="E17" s="403" t="s">
        <v>260</v>
      </c>
      <c r="F17" s="404"/>
      <c r="G17" s="408"/>
    </row>
    <row r="18" spans="1:6" ht="28.5" customHeight="1">
      <c r="A18" s="399"/>
      <c r="B18" s="533"/>
      <c r="C18" s="535"/>
      <c r="D18" s="405"/>
      <c r="E18" s="494" t="s">
        <v>261</v>
      </c>
      <c r="F18" s="411"/>
    </row>
    <row r="19" spans="1:6" ht="31.5" customHeight="1">
      <c r="A19" s="399"/>
      <c r="B19" s="536" t="s">
        <v>262</v>
      </c>
      <c r="C19" s="537" t="s">
        <v>263</v>
      </c>
      <c r="D19" s="412" t="s">
        <v>253</v>
      </c>
      <c r="E19" s="485" t="s">
        <v>264</v>
      </c>
      <c r="F19" s="486" t="s">
        <v>265</v>
      </c>
    </row>
    <row r="20" spans="1:7" ht="45">
      <c r="A20" s="399"/>
      <c r="B20" s="536"/>
      <c r="C20" s="537"/>
      <c r="D20" s="412"/>
      <c r="E20" s="413" t="s">
        <v>229</v>
      </c>
      <c r="F20" s="414" t="s">
        <v>266</v>
      </c>
      <c r="G20" s="408"/>
    </row>
    <row r="21" spans="1:6" ht="45">
      <c r="A21" s="399"/>
      <c r="B21" s="536"/>
      <c r="C21" s="537"/>
      <c r="D21" s="412"/>
      <c r="E21" s="402" t="s">
        <v>267</v>
      </c>
      <c r="F21" s="493" t="s">
        <v>268</v>
      </c>
    </row>
    <row r="22" spans="1:6" ht="45">
      <c r="A22" s="399"/>
      <c r="B22" s="536"/>
      <c r="C22" s="537"/>
      <c r="D22" s="415"/>
      <c r="E22" s="494" t="s">
        <v>269</v>
      </c>
      <c r="F22" s="411" t="s">
        <v>270</v>
      </c>
    </row>
    <row r="23" spans="1:6" ht="29.25" customHeight="1">
      <c r="A23" s="399"/>
      <c r="B23" s="536"/>
      <c r="C23" s="538" t="s">
        <v>271</v>
      </c>
      <c r="D23" s="495" t="s">
        <v>253</v>
      </c>
      <c r="E23" s="496" t="s">
        <v>272</v>
      </c>
      <c r="F23" s="497" t="s">
        <v>273</v>
      </c>
    </row>
    <row r="24" spans="1:10" ht="60">
      <c r="A24" s="399"/>
      <c r="B24" s="536"/>
      <c r="C24" s="538"/>
      <c r="D24" s="407" t="s">
        <v>390</v>
      </c>
      <c r="E24" s="402" t="s">
        <v>274</v>
      </c>
      <c r="F24" s="498" t="s">
        <v>275</v>
      </c>
      <c r="J24" s="416"/>
    </row>
    <row r="25" spans="1:6" ht="47.25" customHeight="1">
      <c r="A25" s="399"/>
      <c r="B25" s="536"/>
      <c r="C25" s="538"/>
      <c r="D25" s="413"/>
      <c r="E25" s="413" t="s">
        <v>276</v>
      </c>
      <c r="F25" s="498" t="s">
        <v>277</v>
      </c>
    </row>
    <row r="26" spans="1:6" ht="30">
      <c r="A26" s="399"/>
      <c r="B26" s="536"/>
      <c r="C26" s="538"/>
      <c r="D26" s="417"/>
      <c r="E26" s="403" t="s">
        <v>278</v>
      </c>
      <c r="F26" s="404"/>
    </row>
    <row r="27" spans="1:6" ht="30.75" customHeight="1">
      <c r="A27" s="399"/>
      <c r="B27" s="531" t="s">
        <v>279</v>
      </c>
      <c r="C27" s="532" t="s">
        <v>280</v>
      </c>
      <c r="D27" s="489" t="s">
        <v>398</v>
      </c>
      <c r="E27" s="485" t="s">
        <v>281</v>
      </c>
      <c r="F27" s="497" t="s">
        <v>274</v>
      </c>
    </row>
    <row r="28" spans="1:6" ht="60">
      <c r="A28" s="399"/>
      <c r="B28" s="531"/>
      <c r="C28" s="532"/>
      <c r="D28" s="418"/>
      <c r="E28" s="491" t="s">
        <v>253</v>
      </c>
      <c r="F28" s="498" t="s">
        <v>276</v>
      </c>
    </row>
    <row r="29" spans="1:6" ht="45">
      <c r="A29" s="399"/>
      <c r="B29" s="531"/>
      <c r="C29" s="532"/>
      <c r="D29" s="403"/>
      <c r="E29" s="403" t="s">
        <v>282</v>
      </c>
      <c r="F29" s="499" t="s">
        <v>283</v>
      </c>
    </row>
    <row r="30" spans="1:6" ht="30">
      <c r="A30" s="399"/>
      <c r="B30" s="531"/>
      <c r="C30" s="532"/>
      <c r="D30" s="403"/>
      <c r="E30" s="403" t="s">
        <v>284</v>
      </c>
      <c r="F30" s="414"/>
    </row>
    <row r="31" spans="1:6" ht="60.75" thickBot="1">
      <c r="A31" s="399"/>
      <c r="B31" s="531"/>
      <c r="C31" s="532"/>
      <c r="D31" s="405"/>
      <c r="E31" s="405" t="s">
        <v>285</v>
      </c>
      <c r="F31" s="411"/>
    </row>
    <row r="32" spans="1:6" ht="60">
      <c r="A32" s="399"/>
      <c r="B32" s="531"/>
      <c r="C32" s="479"/>
      <c r="D32" s="406"/>
      <c r="E32" s="406" t="s">
        <v>286</v>
      </c>
      <c r="F32" s="414" t="s">
        <v>289</v>
      </c>
    </row>
    <row r="33" spans="1:6" ht="44.25" customHeight="1">
      <c r="A33" s="399"/>
      <c r="B33" s="531"/>
      <c r="C33" s="480" t="s">
        <v>287</v>
      </c>
      <c r="D33" s="418"/>
      <c r="E33" s="403" t="s">
        <v>288</v>
      </c>
      <c r="F33" s="414"/>
    </row>
    <row r="34" spans="1:6" ht="28.5" customHeight="1">
      <c r="A34" s="399"/>
      <c r="B34" s="531"/>
      <c r="C34" s="481"/>
      <c r="D34" s="418"/>
      <c r="E34" s="403" t="s">
        <v>290</v>
      </c>
      <c r="F34" s="419"/>
    </row>
    <row r="35" spans="1:6" ht="30">
      <c r="A35" s="399"/>
      <c r="B35" s="420"/>
      <c r="C35" s="421"/>
      <c r="D35" s="422"/>
      <c r="E35" s="405" t="s">
        <v>291</v>
      </c>
      <c r="F35" s="423"/>
    </row>
    <row r="36" spans="1:6" ht="15">
      <c r="A36" s="399"/>
      <c r="B36" s="424"/>
      <c r="C36" s="425"/>
      <c r="D36" s="426">
        <v>10</v>
      </c>
      <c r="E36" s="427">
        <v>32</v>
      </c>
      <c r="F36" s="428">
        <v>21</v>
      </c>
    </row>
  </sheetData>
  <sheetProtection/>
  <mergeCells count="13">
    <mergeCell ref="A1:F1"/>
    <mergeCell ref="B2:C2"/>
    <mergeCell ref="B3:B10"/>
    <mergeCell ref="C3:C4"/>
    <mergeCell ref="C5:C10"/>
    <mergeCell ref="B27:B34"/>
    <mergeCell ref="C27:C31"/>
    <mergeCell ref="B11:B18"/>
    <mergeCell ref="C11:C13"/>
    <mergeCell ref="C14:C18"/>
    <mergeCell ref="B19:B26"/>
    <mergeCell ref="C19:C22"/>
    <mergeCell ref="C23:C26"/>
  </mergeCells>
  <printOptions/>
  <pageMargins left="0.529861111111111" right="0.170138888888889" top="0.240277777777778" bottom="0.259722222222222" header="0.511805555555555" footer="0.51180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B10" activeCellId="1" sqref="I84:P84 B10"/>
    </sheetView>
  </sheetViews>
  <sheetFormatPr defaultColWidth="9.140625" defaultRowHeight="15"/>
  <cols>
    <col min="1" max="1" width="3.421875" style="0" customWidth="1"/>
    <col min="2" max="2" width="87.8515625" style="0" customWidth="1"/>
    <col min="3" max="16384" width="8.7109375" style="0" customWidth="1"/>
  </cols>
  <sheetData>
    <row r="1" spans="1:2" ht="33" customHeight="1">
      <c r="A1" s="546" t="s">
        <v>292</v>
      </c>
      <c r="B1" s="546"/>
    </row>
    <row r="2" spans="1:2" ht="15.75" customHeight="1">
      <c r="A2" s="543" t="s">
        <v>293</v>
      </c>
      <c r="B2" s="543"/>
    </row>
    <row r="3" spans="1:2" ht="15.75">
      <c r="A3" s="429" t="s">
        <v>294</v>
      </c>
      <c r="B3" s="430" t="s">
        <v>295</v>
      </c>
    </row>
    <row r="4" spans="1:2" ht="15.75">
      <c r="A4" s="429" t="s">
        <v>296</v>
      </c>
      <c r="B4" s="430" t="s">
        <v>297</v>
      </c>
    </row>
    <row r="5" spans="1:2" ht="15.75">
      <c r="A5" s="429" t="s">
        <v>298</v>
      </c>
      <c r="B5" s="431" t="s">
        <v>299</v>
      </c>
    </row>
    <row r="6" spans="1:2" ht="15.75">
      <c r="A6" s="429" t="s">
        <v>300</v>
      </c>
      <c r="B6" s="430" t="s">
        <v>301</v>
      </c>
    </row>
    <row r="7" spans="1:2" ht="15.75">
      <c r="A7" s="429" t="s">
        <v>302</v>
      </c>
      <c r="B7" s="430" t="s">
        <v>303</v>
      </c>
    </row>
    <row r="8" spans="1:2" ht="15.75">
      <c r="A8" s="429" t="s">
        <v>304</v>
      </c>
      <c r="B8" s="430" t="s">
        <v>305</v>
      </c>
    </row>
    <row r="9" spans="1:2" ht="15.75">
      <c r="A9" s="429" t="s">
        <v>306</v>
      </c>
      <c r="B9" s="430" t="s">
        <v>307</v>
      </c>
    </row>
    <row r="10" spans="1:2" ht="15.75">
      <c r="A10" s="429" t="s">
        <v>308</v>
      </c>
      <c r="B10" s="430" t="s">
        <v>309</v>
      </c>
    </row>
    <row r="11" spans="1:2" ht="15.75">
      <c r="A11" s="429" t="s">
        <v>310</v>
      </c>
      <c r="B11" s="430" t="s">
        <v>311</v>
      </c>
    </row>
    <row r="12" spans="1:2" ht="15.75">
      <c r="A12" s="429">
        <v>10</v>
      </c>
      <c r="B12" s="430" t="s">
        <v>312</v>
      </c>
    </row>
    <row r="13" spans="1:17" ht="18.75">
      <c r="A13" s="429">
        <v>11</v>
      </c>
      <c r="B13" s="430" t="s">
        <v>313</v>
      </c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</row>
    <row r="14" spans="1:17" ht="18.75">
      <c r="A14" s="429">
        <v>12</v>
      </c>
      <c r="B14" s="430" t="s">
        <v>314</v>
      </c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</row>
    <row r="15" spans="1:17" ht="18.75">
      <c r="A15" s="429">
        <v>13</v>
      </c>
      <c r="B15" s="430" t="s">
        <v>315</v>
      </c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</row>
    <row r="16" spans="1:17" ht="18.75">
      <c r="A16" s="433">
        <v>14</v>
      </c>
      <c r="B16" s="430" t="s">
        <v>316</v>
      </c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</row>
    <row r="17" spans="1:17" ht="18.75">
      <c r="A17" s="433">
        <v>15</v>
      </c>
      <c r="B17" s="430" t="s">
        <v>317</v>
      </c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</row>
    <row r="18" spans="1:17" ht="18.75">
      <c r="A18" s="433">
        <v>16</v>
      </c>
      <c r="B18" s="430" t="s">
        <v>318</v>
      </c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</row>
    <row r="19" spans="1:17" ht="18.75">
      <c r="A19" s="433">
        <v>17</v>
      </c>
      <c r="B19" s="430" t="s">
        <v>319</v>
      </c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</row>
    <row r="20" spans="1:17" ht="18.75">
      <c r="A20" s="429">
        <v>18</v>
      </c>
      <c r="B20" s="430" t="s">
        <v>320</v>
      </c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</row>
    <row r="21" spans="1:17" ht="18.75" customHeight="1">
      <c r="A21" s="543" t="s">
        <v>321</v>
      </c>
      <c r="B21" s="543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</row>
    <row r="22" spans="1:17" ht="18.75">
      <c r="A22" s="433">
        <v>19</v>
      </c>
      <c r="B22" s="434" t="s">
        <v>322</v>
      </c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</row>
    <row r="23" spans="1:17" ht="18.75">
      <c r="A23" s="433">
        <v>20</v>
      </c>
      <c r="B23" s="434" t="s">
        <v>323</v>
      </c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</row>
    <row r="24" spans="1:17" ht="18.75">
      <c r="A24" s="429">
        <v>21</v>
      </c>
      <c r="B24" s="430" t="s">
        <v>324</v>
      </c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</row>
    <row r="25" spans="1:2" ht="15.75" customHeight="1">
      <c r="A25" s="543" t="s">
        <v>325</v>
      </c>
      <c r="B25" s="543"/>
    </row>
    <row r="26" spans="1:2" ht="15.75">
      <c r="A26" s="429">
        <v>22</v>
      </c>
      <c r="B26" s="430" t="s">
        <v>326</v>
      </c>
    </row>
    <row r="27" spans="1:2" ht="15.75">
      <c r="A27" s="429">
        <v>23</v>
      </c>
      <c r="B27" s="430" t="s">
        <v>327</v>
      </c>
    </row>
    <row r="28" spans="1:2" ht="15.75">
      <c r="A28" s="429">
        <v>24</v>
      </c>
      <c r="B28" s="430" t="s">
        <v>328</v>
      </c>
    </row>
    <row r="29" spans="1:2" ht="15.75" customHeight="1">
      <c r="A29" s="543" t="s">
        <v>329</v>
      </c>
      <c r="B29" s="543"/>
    </row>
    <row r="30" spans="1:2" ht="15.75">
      <c r="A30" s="429">
        <v>25</v>
      </c>
      <c r="B30" s="435" t="s">
        <v>330</v>
      </c>
    </row>
    <row r="31" spans="1:2" ht="15.75">
      <c r="A31" s="429">
        <v>26</v>
      </c>
      <c r="B31" s="435" t="s">
        <v>331</v>
      </c>
    </row>
    <row r="32" spans="1:2" ht="15.75">
      <c r="A32" s="429">
        <v>27</v>
      </c>
      <c r="B32" s="435" t="s">
        <v>332</v>
      </c>
    </row>
  </sheetData>
  <sheetProtection/>
  <mergeCells count="13">
    <mergeCell ref="A1:B1"/>
    <mergeCell ref="A2:B2"/>
    <mergeCell ref="D13:Q13"/>
    <mergeCell ref="D14:Q14"/>
    <mergeCell ref="D15:Q15"/>
    <mergeCell ref="D24:Q24"/>
    <mergeCell ref="A25:B25"/>
    <mergeCell ref="A29:B29"/>
    <mergeCell ref="D20:Q20"/>
    <mergeCell ref="A21:B21"/>
    <mergeCell ref="D21:Q21"/>
    <mergeCell ref="D22:Q22"/>
    <mergeCell ref="D23:Q23"/>
  </mergeCells>
  <printOptions/>
  <pageMargins left="0.39375" right="0.708333333333333" top="0.747916666666667" bottom="0.747916666666667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AK10" sqref="AK10"/>
    </sheetView>
  </sheetViews>
  <sheetFormatPr defaultColWidth="9.140625" defaultRowHeight="15"/>
  <cols>
    <col min="1" max="1" width="3.28125" style="15" customWidth="1"/>
    <col min="2" max="37" width="2.7109375" style="15" customWidth="1"/>
    <col min="38" max="38" width="2.57421875" style="15" customWidth="1"/>
    <col min="39" max="43" width="2.7109375" style="15" customWidth="1"/>
    <col min="44" max="51" width="2.28125" style="15" customWidth="1"/>
    <col min="52" max="52" width="2.7109375" style="15" customWidth="1"/>
    <col min="53" max="16384" width="9.140625" style="15" customWidth="1"/>
  </cols>
  <sheetData>
    <row r="1" spans="1:52" ht="32.25" customHeight="1">
      <c r="A1" s="556" t="s">
        <v>333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556"/>
      <c r="AR1" s="556"/>
      <c r="AS1" s="556"/>
      <c r="AT1" s="556"/>
      <c r="AU1" s="556"/>
      <c r="AV1" s="556"/>
      <c r="AW1" s="556"/>
      <c r="AX1" s="556"/>
      <c r="AY1" s="556"/>
      <c r="AZ1" s="556"/>
    </row>
    <row r="2" spans="1:52" ht="15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7"/>
      <c r="U2" s="437"/>
      <c r="V2" s="436"/>
      <c r="W2" s="436"/>
      <c r="X2" s="436"/>
      <c r="Y2" s="436"/>
      <c r="Z2" s="436"/>
      <c r="AA2" s="436"/>
      <c r="AB2" s="436"/>
      <c r="AC2" s="436"/>
      <c r="AD2" s="436"/>
      <c r="AE2" s="437"/>
      <c r="AF2" s="437"/>
      <c r="AG2" s="436"/>
      <c r="AH2" s="436"/>
      <c r="AI2" s="436"/>
      <c r="AJ2" s="436"/>
      <c r="AK2" s="436"/>
      <c r="AL2" s="436"/>
      <c r="AM2" s="436"/>
      <c r="AN2" s="436"/>
      <c r="AO2" s="436"/>
      <c r="AP2" s="437"/>
      <c r="AQ2" s="436"/>
      <c r="AR2" s="436"/>
      <c r="AS2" s="436"/>
      <c r="AT2" s="436"/>
      <c r="AU2" s="437"/>
      <c r="AV2" s="436"/>
      <c r="AW2" s="436"/>
      <c r="AX2" s="436"/>
      <c r="AY2" s="436"/>
      <c r="AZ2" s="437"/>
    </row>
    <row r="3" spans="1:52" ht="15">
      <c r="A3" s="557" t="s">
        <v>334</v>
      </c>
      <c r="B3" s="558" t="s">
        <v>335</v>
      </c>
      <c r="C3" s="558"/>
      <c r="D3" s="558"/>
      <c r="E3" s="558"/>
      <c r="F3" s="558"/>
      <c r="G3" s="558" t="s">
        <v>336</v>
      </c>
      <c r="H3" s="558"/>
      <c r="I3" s="558"/>
      <c r="J3" s="558"/>
      <c r="K3" s="558" t="s">
        <v>337</v>
      </c>
      <c r="L3" s="558"/>
      <c r="M3" s="558"/>
      <c r="N3" s="558"/>
      <c r="O3" s="558"/>
      <c r="P3" s="559" t="s">
        <v>338</v>
      </c>
      <c r="Q3" s="559"/>
      <c r="R3" s="559"/>
      <c r="S3" s="558" t="s">
        <v>339</v>
      </c>
      <c r="T3" s="558"/>
      <c r="U3" s="558"/>
      <c r="V3" s="558"/>
      <c r="W3" s="558" t="s">
        <v>340</v>
      </c>
      <c r="X3" s="558"/>
      <c r="Y3" s="558"/>
      <c r="Z3" s="558"/>
      <c r="AA3" s="560" t="s">
        <v>341</v>
      </c>
      <c r="AB3" s="560"/>
      <c r="AC3" s="560"/>
      <c r="AD3" s="560"/>
      <c r="AE3" s="560"/>
      <c r="AF3" s="558" t="s">
        <v>342</v>
      </c>
      <c r="AG3" s="558"/>
      <c r="AH3" s="558"/>
      <c r="AI3" s="558"/>
      <c r="AJ3" s="558" t="s">
        <v>343</v>
      </c>
      <c r="AK3" s="558"/>
      <c r="AL3" s="558"/>
      <c r="AM3" s="558"/>
      <c r="AN3" s="558" t="s">
        <v>344</v>
      </c>
      <c r="AO3" s="558"/>
      <c r="AP3" s="558"/>
      <c r="AQ3" s="558"/>
      <c r="AR3" s="558"/>
      <c r="AS3" s="558" t="s">
        <v>345</v>
      </c>
      <c r="AT3" s="558"/>
      <c r="AU3" s="558"/>
      <c r="AV3" s="558"/>
      <c r="AW3" s="558" t="s">
        <v>346</v>
      </c>
      <c r="AX3" s="558"/>
      <c r="AY3" s="558"/>
      <c r="AZ3" s="558"/>
    </row>
    <row r="4" spans="1:52" ht="15">
      <c r="A4" s="557"/>
      <c r="B4" s="555" t="s">
        <v>347</v>
      </c>
      <c r="C4" s="554" t="s">
        <v>348</v>
      </c>
      <c r="D4" s="554" t="s">
        <v>349</v>
      </c>
      <c r="E4" s="554" t="s">
        <v>350</v>
      </c>
      <c r="F4" s="554" t="s">
        <v>351</v>
      </c>
      <c r="G4" s="554" t="s">
        <v>352</v>
      </c>
      <c r="H4" s="554" t="s">
        <v>353</v>
      </c>
      <c r="I4" s="554" t="s">
        <v>354</v>
      </c>
      <c r="J4" s="554" t="s">
        <v>355</v>
      </c>
      <c r="K4" s="554" t="s">
        <v>356</v>
      </c>
      <c r="L4" s="554" t="s">
        <v>357</v>
      </c>
      <c r="M4" s="554" t="s">
        <v>358</v>
      </c>
      <c r="N4" s="554" t="s">
        <v>359</v>
      </c>
      <c r="O4" s="554" t="s">
        <v>360</v>
      </c>
      <c r="P4" s="554" t="s">
        <v>361</v>
      </c>
      <c r="Q4" s="554" t="s">
        <v>362</v>
      </c>
      <c r="R4" s="554" t="s">
        <v>363</v>
      </c>
      <c r="S4" s="552" t="s">
        <v>347</v>
      </c>
      <c r="T4" s="552" t="s">
        <v>348</v>
      </c>
      <c r="U4" s="555" t="s">
        <v>347</v>
      </c>
      <c r="V4" s="554" t="s">
        <v>348</v>
      </c>
      <c r="W4" s="554" t="s">
        <v>349</v>
      </c>
      <c r="X4" s="554" t="s">
        <v>350</v>
      </c>
      <c r="Y4" s="554" t="s">
        <v>351</v>
      </c>
      <c r="Z4" s="554" t="s">
        <v>352</v>
      </c>
      <c r="AA4" s="554" t="s">
        <v>353</v>
      </c>
      <c r="AB4" s="554" t="s">
        <v>354</v>
      </c>
      <c r="AC4" s="554" t="s">
        <v>355</v>
      </c>
      <c r="AD4" s="554" t="s">
        <v>356</v>
      </c>
      <c r="AE4" s="554" t="s">
        <v>357</v>
      </c>
      <c r="AF4" s="554" t="s">
        <v>358</v>
      </c>
      <c r="AG4" s="554" t="s">
        <v>359</v>
      </c>
      <c r="AH4" s="554" t="s">
        <v>360</v>
      </c>
      <c r="AI4" s="554" t="s">
        <v>361</v>
      </c>
      <c r="AJ4" s="554" t="s">
        <v>362</v>
      </c>
      <c r="AK4" s="554" t="s">
        <v>363</v>
      </c>
      <c r="AL4" s="554" t="s">
        <v>364</v>
      </c>
      <c r="AM4" s="554" t="s">
        <v>365</v>
      </c>
      <c r="AN4" s="554" t="s">
        <v>366</v>
      </c>
      <c r="AO4" s="554" t="s">
        <v>367</v>
      </c>
      <c r="AP4" s="554" t="s">
        <v>368</v>
      </c>
      <c r="AQ4" s="555" t="s">
        <v>369</v>
      </c>
      <c r="AR4" s="552" t="s">
        <v>347</v>
      </c>
      <c r="AS4" s="438" t="s">
        <v>348</v>
      </c>
      <c r="AT4" s="438" t="s">
        <v>349</v>
      </c>
      <c r="AU4" s="438" t="s">
        <v>350</v>
      </c>
      <c r="AV4" s="438" t="s">
        <v>351</v>
      </c>
      <c r="AW4" s="439" t="s">
        <v>352</v>
      </c>
      <c r="AX4" s="439" t="s">
        <v>353</v>
      </c>
      <c r="AY4" s="439" t="s">
        <v>354</v>
      </c>
      <c r="AZ4" s="439" t="s">
        <v>355</v>
      </c>
    </row>
    <row r="5" spans="1:52" ht="15">
      <c r="A5" s="557"/>
      <c r="B5" s="555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2"/>
      <c r="T5" s="552"/>
      <c r="U5" s="555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54"/>
      <c r="AL5" s="554"/>
      <c r="AM5" s="554"/>
      <c r="AN5" s="554"/>
      <c r="AO5" s="554"/>
      <c r="AP5" s="554"/>
      <c r="AQ5" s="555"/>
      <c r="AR5" s="552"/>
      <c r="AS5" s="438"/>
      <c r="AT5" s="438"/>
      <c r="AU5" s="438"/>
      <c r="AV5" s="438"/>
      <c r="AW5" s="438"/>
      <c r="AX5" s="438"/>
      <c r="AY5" s="438"/>
      <c r="AZ5" s="438"/>
    </row>
    <row r="6" spans="1:52" ht="15">
      <c r="A6" s="557"/>
      <c r="B6" s="555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2"/>
      <c r="T6" s="552"/>
      <c r="U6" s="555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554"/>
      <c r="AO6" s="554"/>
      <c r="AP6" s="554"/>
      <c r="AQ6" s="555"/>
      <c r="AR6" s="552"/>
      <c r="AS6" s="438"/>
      <c r="AT6" s="438"/>
      <c r="AU6" s="438"/>
      <c r="AV6" s="438"/>
      <c r="AW6" s="438"/>
      <c r="AX6" s="438"/>
      <c r="AY6" s="438"/>
      <c r="AZ6" s="438"/>
    </row>
    <row r="7" spans="1:52" ht="15">
      <c r="A7" s="557"/>
      <c r="B7" s="555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2"/>
      <c r="T7" s="552"/>
      <c r="U7" s="555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5"/>
      <c r="AR7" s="552"/>
      <c r="AS7" s="438"/>
      <c r="AT7" s="438"/>
      <c r="AU7" s="438"/>
      <c r="AV7" s="438"/>
      <c r="AW7" s="438"/>
      <c r="AX7" s="438"/>
      <c r="AY7" s="438"/>
      <c r="AZ7" s="438"/>
    </row>
    <row r="8" spans="1:52" ht="15">
      <c r="A8" s="557"/>
      <c r="B8" s="555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2"/>
      <c r="T8" s="552"/>
      <c r="U8" s="555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5"/>
      <c r="AR8" s="552"/>
      <c r="AS8" s="440"/>
      <c r="AT8" s="440"/>
      <c r="AU8" s="440"/>
      <c r="AV8" s="440"/>
      <c r="AW8" s="440"/>
      <c r="AX8" s="440"/>
      <c r="AY8" s="440"/>
      <c r="AZ8" s="440"/>
    </row>
    <row r="9" spans="1:52" ht="15">
      <c r="A9" s="441">
        <v>1</v>
      </c>
      <c r="B9" s="442" t="s">
        <v>370</v>
      </c>
      <c r="C9" s="442" t="s">
        <v>370</v>
      </c>
      <c r="D9" s="442" t="s">
        <v>370</v>
      </c>
      <c r="E9" s="442" t="s">
        <v>370</v>
      </c>
      <c r="F9" s="442" t="s">
        <v>370</v>
      </c>
      <c r="G9" s="442" t="s">
        <v>370</v>
      </c>
      <c r="H9" s="442" t="s">
        <v>370</v>
      </c>
      <c r="I9" s="442" t="s">
        <v>370</v>
      </c>
      <c r="J9" s="442" t="s">
        <v>370</v>
      </c>
      <c r="K9" s="442" t="s">
        <v>370</v>
      </c>
      <c r="L9" s="442" t="s">
        <v>370</v>
      </c>
      <c r="M9" s="442" t="s">
        <v>370</v>
      </c>
      <c r="N9" s="442" t="s">
        <v>370</v>
      </c>
      <c r="O9" s="442" t="s">
        <v>370</v>
      </c>
      <c r="P9" s="442" t="s">
        <v>370</v>
      </c>
      <c r="Q9" s="442" t="s">
        <v>370</v>
      </c>
      <c r="R9" s="443" t="s">
        <v>371</v>
      </c>
      <c r="S9" s="444" t="s">
        <v>372</v>
      </c>
      <c r="T9" s="444" t="s">
        <v>372</v>
      </c>
      <c r="U9" s="442" t="s">
        <v>370</v>
      </c>
      <c r="V9" s="442" t="s">
        <v>370</v>
      </c>
      <c r="W9" s="442" t="s">
        <v>370</v>
      </c>
      <c r="X9" s="442" t="s">
        <v>370</v>
      </c>
      <c r="Y9" s="442" t="s">
        <v>370</v>
      </c>
      <c r="Z9" s="442" t="s">
        <v>370</v>
      </c>
      <c r="AA9" s="442" t="s">
        <v>370</v>
      </c>
      <c r="AB9" s="442" t="s">
        <v>370</v>
      </c>
      <c r="AC9" s="442" t="s">
        <v>370</v>
      </c>
      <c r="AD9" s="442" t="s">
        <v>370</v>
      </c>
      <c r="AE9" s="442" t="s">
        <v>370</v>
      </c>
      <c r="AF9" s="442" t="s">
        <v>370</v>
      </c>
      <c r="AG9" s="442" t="s">
        <v>370</v>
      </c>
      <c r="AH9" s="442" t="s">
        <v>370</v>
      </c>
      <c r="AI9" s="442" t="s">
        <v>370</v>
      </c>
      <c r="AJ9" s="442" t="s">
        <v>370</v>
      </c>
      <c r="AK9" s="442" t="s">
        <v>370</v>
      </c>
      <c r="AL9" s="442" t="s">
        <v>370</v>
      </c>
      <c r="AM9" s="442" t="s">
        <v>370</v>
      </c>
      <c r="AN9" s="442" t="s">
        <v>370</v>
      </c>
      <c r="AO9" s="442" t="s">
        <v>370</v>
      </c>
      <c r="AP9" s="443" t="s">
        <v>371</v>
      </c>
      <c r="AQ9" s="445" t="s">
        <v>373</v>
      </c>
      <c r="AR9" s="444" t="s">
        <v>372</v>
      </c>
      <c r="AS9" s="444" t="s">
        <v>372</v>
      </c>
      <c r="AT9" s="444" t="s">
        <v>372</v>
      </c>
      <c r="AU9" s="444" t="s">
        <v>372</v>
      </c>
      <c r="AV9" s="444" t="s">
        <v>372</v>
      </c>
      <c r="AW9" s="444" t="s">
        <v>372</v>
      </c>
      <c r="AX9" s="444" t="s">
        <v>372</v>
      </c>
      <c r="AY9" s="444" t="s">
        <v>372</v>
      </c>
      <c r="AZ9" s="444" t="s">
        <v>372</v>
      </c>
    </row>
    <row r="10" spans="1:52" ht="15">
      <c r="A10" s="441">
        <v>2</v>
      </c>
      <c r="B10" s="442" t="s">
        <v>370</v>
      </c>
      <c r="C10" s="442" t="s">
        <v>370</v>
      </c>
      <c r="D10" s="442" t="s">
        <v>370</v>
      </c>
      <c r="E10" s="442" t="s">
        <v>370</v>
      </c>
      <c r="F10" s="442" t="s">
        <v>370</v>
      </c>
      <c r="G10" s="442" t="s">
        <v>370</v>
      </c>
      <c r="H10" s="442" t="s">
        <v>370</v>
      </c>
      <c r="I10" s="442" t="s">
        <v>370</v>
      </c>
      <c r="J10" s="442" t="s">
        <v>370</v>
      </c>
      <c r="K10" s="442" t="s">
        <v>370</v>
      </c>
      <c r="L10" s="442" t="s">
        <v>370</v>
      </c>
      <c r="M10" s="442" t="s">
        <v>370</v>
      </c>
      <c r="N10" s="442" t="s">
        <v>370</v>
      </c>
      <c r="O10" s="442" t="s">
        <v>370</v>
      </c>
      <c r="P10" s="442" t="s">
        <v>370</v>
      </c>
      <c r="Q10" s="442" t="s">
        <v>370</v>
      </c>
      <c r="R10" s="443" t="s">
        <v>371</v>
      </c>
      <c r="S10" s="444" t="s">
        <v>372</v>
      </c>
      <c r="T10" s="444" t="s">
        <v>372</v>
      </c>
      <c r="U10" s="442" t="s">
        <v>370</v>
      </c>
      <c r="V10" s="442" t="s">
        <v>370</v>
      </c>
      <c r="W10" s="442" t="s">
        <v>370</v>
      </c>
      <c r="X10" s="442" t="s">
        <v>370</v>
      </c>
      <c r="Y10" s="442" t="s">
        <v>370</v>
      </c>
      <c r="Z10" s="442" t="s">
        <v>370</v>
      </c>
      <c r="AA10" s="442" t="s">
        <v>370</v>
      </c>
      <c r="AB10" s="442" t="s">
        <v>370</v>
      </c>
      <c r="AC10" s="442" t="s">
        <v>370</v>
      </c>
      <c r="AD10" s="442" t="s">
        <v>370</v>
      </c>
      <c r="AE10" s="442" t="s">
        <v>370</v>
      </c>
      <c r="AF10" s="442" t="s">
        <v>370</v>
      </c>
      <c r="AG10" s="442" t="s">
        <v>370</v>
      </c>
      <c r="AH10" s="442" t="s">
        <v>370</v>
      </c>
      <c r="AI10" s="442" t="s">
        <v>370</v>
      </c>
      <c r="AJ10" s="442" t="s">
        <v>370</v>
      </c>
      <c r="AK10" s="442" t="s">
        <v>370</v>
      </c>
      <c r="AL10" s="442" t="s">
        <v>370</v>
      </c>
      <c r="AM10" s="442" t="s">
        <v>370</v>
      </c>
      <c r="AN10" s="446" t="s">
        <v>370</v>
      </c>
      <c r="AO10" s="443" t="s">
        <v>371</v>
      </c>
      <c r="AP10" s="447" t="s">
        <v>374</v>
      </c>
      <c r="AQ10" s="447" t="s">
        <v>374</v>
      </c>
      <c r="AR10" s="444" t="s">
        <v>372</v>
      </c>
      <c r="AS10" s="444" t="s">
        <v>372</v>
      </c>
      <c r="AT10" s="444" t="s">
        <v>372</v>
      </c>
      <c r="AU10" s="444" t="s">
        <v>372</v>
      </c>
      <c r="AV10" s="444" t="s">
        <v>372</v>
      </c>
      <c r="AW10" s="444" t="s">
        <v>372</v>
      </c>
      <c r="AX10" s="444" t="s">
        <v>372</v>
      </c>
      <c r="AY10" s="444" t="s">
        <v>372</v>
      </c>
      <c r="AZ10" s="444" t="s">
        <v>372</v>
      </c>
    </row>
    <row r="11" spans="1:52" ht="15">
      <c r="A11" s="448">
        <v>3</v>
      </c>
      <c r="B11" s="449" t="s">
        <v>375</v>
      </c>
      <c r="C11" s="449" t="s">
        <v>375</v>
      </c>
      <c r="D11" s="449" t="s">
        <v>375</v>
      </c>
      <c r="E11" s="449" t="s">
        <v>375</v>
      </c>
      <c r="F11" s="449" t="s">
        <v>376</v>
      </c>
      <c r="G11" s="442" t="s">
        <v>370</v>
      </c>
      <c r="H11" s="442" t="s">
        <v>370</v>
      </c>
      <c r="I11" s="442" t="s">
        <v>370</v>
      </c>
      <c r="J11" s="442" t="s">
        <v>370</v>
      </c>
      <c r="K11" s="442" t="s">
        <v>370</v>
      </c>
      <c r="L11" s="442" t="s">
        <v>370</v>
      </c>
      <c r="M11" s="442" t="s">
        <v>370</v>
      </c>
      <c r="N11" s="442" t="s">
        <v>370</v>
      </c>
      <c r="O11" s="445" t="s">
        <v>373</v>
      </c>
      <c r="P11" s="449" t="s">
        <v>375</v>
      </c>
      <c r="Q11" s="449" t="s">
        <v>375</v>
      </c>
      <c r="R11" s="449" t="s">
        <v>375</v>
      </c>
      <c r="S11" s="444" t="s">
        <v>372</v>
      </c>
      <c r="T11" s="444" t="s">
        <v>372</v>
      </c>
      <c r="U11" s="442" t="s">
        <v>370</v>
      </c>
      <c r="V11" s="442" t="s">
        <v>370</v>
      </c>
      <c r="W11" s="442" t="s">
        <v>370</v>
      </c>
      <c r="X11" s="442" t="s">
        <v>370</v>
      </c>
      <c r="Y11" s="442" t="s">
        <v>370</v>
      </c>
      <c r="Z11" s="442" t="s">
        <v>370</v>
      </c>
      <c r="AA11" s="442" t="s">
        <v>370</v>
      </c>
      <c r="AB11" s="442" t="s">
        <v>370</v>
      </c>
      <c r="AC11" s="442" t="s">
        <v>370</v>
      </c>
      <c r="AD11" s="442" t="s">
        <v>370</v>
      </c>
      <c r="AE11" s="442" t="s">
        <v>370</v>
      </c>
      <c r="AF11" s="442" t="s">
        <v>370</v>
      </c>
      <c r="AG11" s="442" t="s">
        <v>370</v>
      </c>
      <c r="AH11" s="442" t="s">
        <v>370</v>
      </c>
      <c r="AI11" s="442" t="s">
        <v>370</v>
      </c>
      <c r="AJ11" s="442" t="s">
        <v>370</v>
      </c>
      <c r="AK11" s="442" t="s">
        <v>370</v>
      </c>
      <c r="AL11" s="443" t="s">
        <v>371</v>
      </c>
      <c r="AM11" s="443" t="s">
        <v>371</v>
      </c>
      <c r="AN11" s="450" t="s">
        <v>375</v>
      </c>
      <c r="AO11" s="451" t="s">
        <v>375</v>
      </c>
      <c r="AP11" s="452" t="s">
        <v>375</v>
      </c>
      <c r="AQ11" s="452" t="s">
        <v>375</v>
      </c>
      <c r="AR11" s="444" t="s">
        <v>372</v>
      </c>
      <c r="AS11" s="444" t="s">
        <v>372</v>
      </c>
      <c r="AT11" s="444" t="s">
        <v>372</v>
      </c>
      <c r="AU11" s="444" t="s">
        <v>372</v>
      </c>
      <c r="AV11" s="444" t="s">
        <v>372</v>
      </c>
      <c r="AW11" s="444" t="s">
        <v>372</v>
      </c>
      <c r="AX11" s="444" t="s">
        <v>372</v>
      </c>
      <c r="AY11" s="444" t="s">
        <v>372</v>
      </c>
      <c r="AZ11" s="444" t="s">
        <v>372</v>
      </c>
    </row>
    <row r="12" spans="1:52" ht="15">
      <c r="A12" s="441">
        <v>4</v>
      </c>
      <c r="B12" s="446" t="s">
        <v>370</v>
      </c>
      <c r="C12" s="446" t="s">
        <v>370</v>
      </c>
      <c r="D12" s="446" t="s">
        <v>370</v>
      </c>
      <c r="E12" s="446" t="s">
        <v>370</v>
      </c>
      <c r="F12" s="446" t="s">
        <v>370</v>
      </c>
      <c r="G12" s="446" t="s">
        <v>370</v>
      </c>
      <c r="H12" s="446" t="s">
        <v>370</v>
      </c>
      <c r="I12" s="446" t="s">
        <v>370</v>
      </c>
      <c r="J12" s="446" t="s">
        <v>370</v>
      </c>
      <c r="K12" s="446" t="s">
        <v>370</v>
      </c>
      <c r="L12" s="446" t="s">
        <v>370</v>
      </c>
      <c r="M12" s="453" t="s">
        <v>371</v>
      </c>
      <c r="N12" s="447" t="s">
        <v>374</v>
      </c>
      <c r="O12" s="454" t="s">
        <v>375</v>
      </c>
      <c r="P12" s="454" t="s">
        <v>375</v>
      </c>
      <c r="Q12" s="454" t="s">
        <v>375</v>
      </c>
      <c r="R12" s="449" t="s">
        <v>375</v>
      </c>
      <c r="S12" s="455" t="s">
        <v>372</v>
      </c>
      <c r="T12" s="455" t="s">
        <v>372</v>
      </c>
      <c r="U12" s="446" t="s">
        <v>370</v>
      </c>
      <c r="V12" s="446" t="s">
        <v>370</v>
      </c>
      <c r="W12" s="446" t="s">
        <v>370</v>
      </c>
      <c r="X12" s="446" t="s">
        <v>370</v>
      </c>
      <c r="Y12" s="446" t="s">
        <v>370</v>
      </c>
      <c r="Z12" s="446" t="s">
        <v>370</v>
      </c>
      <c r="AA12" s="446" t="s">
        <v>370</v>
      </c>
      <c r="AB12" s="453" t="s">
        <v>371</v>
      </c>
      <c r="AC12" s="447" t="s">
        <v>374</v>
      </c>
      <c r="AD12" s="454" t="s">
        <v>375</v>
      </c>
      <c r="AE12" s="454" t="s">
        <v>375</v>
      </c>
      <c r="AF12" s="454" t="s">
        <v>375</v>
      </c>
      <c r="AG12" s="449" t="s">
        <v>375</v>
      </c>
      <c r="AH12" s="456" t="s">
        <v>377</v>
      </c>
      <c r="AI12" s="456" t="s">
        <v>377</v>
      </c>
      <c r="AJ12" s="457" t="s">
        <v>377</v>
      </c>
      <c r="AK12" s="456" t="s">
        <v>377</v>
      </c>
      <c r="AL12" s="458" t="s">
        <v>378</v>
      </c>
      <c r="AM12" s="458" t="s">
        <v>378</v>
      </c>
      <c r="AN12" s="458" t="s">
        <v>378</v>
      </c>
      <c r="AO12" s="458" t="s">
        <v>378</v>
      </c>
      <c r="AP12" s="459" t="s">
        <v>379</v>
      </c>
      <c r="AQ12" s="459" t="s">
        <v>379</v>
      </c>
      <c r="AR12" s="455" t="s">
        <v>372</v>
      </c>
      <c r="AS12" s="455" t="s">
        <v>372</v>
      </c>
      <c r="AT12" s="455" t="s">
        <v>372</v>
      </c>
      <c r="AU12" s="455" t="s">
        <v>372</v>
      </c>
      <c r="AV12" s="455" t="s">
        <v>372</v>
      </c>
      <c r="AW12" s="455" t="s">
        <v>372</v>
      </c>
      <c r="AX12" s="455" t="s">
        <v>372</v>
      </c>
      <c r="AY12" s="455" t="s">
        <v>372</v>
      </c>
      <c r="AZ12" s="455" t="s">
        <v>372</v>
      </c>
    </row>
    <row r="13" spans="1:52" ht="15">
      <c r="A13" s="436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7"/>
      <c r="U13" s="437"/>
      <c r="V13" s="436"/>
      <c r="W13" s="436"/>
      <c r="X13" s="436"/>
      <c r="Y13" s="436"/>
      <c r="Z13" s="436"/>
      <c r="AA13" s="436"/>
      <c r="AB13" s="436"/>
      <c r="AC13" s="436"/>
      <c r="AD13" s="436"/>
      <c r="AE13" s="437"/>
      <c r="AF13" s="437"/>
      <c r="AG13" s="436"/>
      <c r="AH13" s="436"/>
      <c r="AI13" s="436"/>
      <c r="AJ13" s="436"/>
      <c r="AK13" s="436"/>
      <c r="AL13" s="436"/>
      <c r="AM13" s="436"/>
      <c r="AN13" s="436"/>
      <c r="AO13" s="436"/>
      <c r="AP13" s="437"/>
      <c r="AQ13" s="436"/>
      <c r="AR13" s="436"/>
      <c r="AS13" s="436"/>
      <c r="AT13" s="436"/>
      <c r="AU13" s="437"/>
      <c r="AV13" s="436"/>
      <c r="AW13" s="436"/>
      <c r="AX13" s="436"/>
      <c r="AY13" s="436"/>
      <c r="AZ13" s="437"/>
    </row>
    <row r="14" spans="1:52" ht="15">
      <c r="A14" s="553" t="s">
        <v>380</v>
      </c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460"/>
      <c r="R14" s="460"/>
      <c r="S14" s="461"/>
      <c r="T14" s="462"/>
      <c r="U14" s="462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462"/>
      <c r="AG14" s="462"/>
      <c r="AH14" s="462"/>
      <c r="AI14" s="462"/>
      <c r="AJ14" s="462"/>
      <c r="AK14" s="463"/>
      <c r="AL14" s="464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6"/>
      <c r="AZ14" s="466"/>
    </row>
    <row r="16" spans="1:49" ht="15">
      <c r="A16" s="467" t="s">
        <v>370</v>
      </c>
      <c r="B16" s="468"/>
      <c r="C16" s="553" t="s">
        <v>381</v>
      </c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P16" s="469" t="s">
        <v>374</v>
      </c>
      <c r="Q16" s="464"/>
      <c r="R16" s="548" t="s">
        <v>382</v>
      </c>
      <c r="S16" s="548"/>
      <c r="T16" s="548"/>
      <c r="U16" s="548"/>
      <c r="V16" s="548"/>
      <c r="W16" s="548"/>
      <c r="X16" s="548"/>
      <c r="Y16" s="548"/>
      <c r="Z16" s="548"/>
      <c r="AA16" s="548"/>
      <c r="AB16" s="464"/>
      <c r="AC16" s="464"/>
      <c r="AD16" s="464"/>
      <c r="AE16" s="464"/>
      <c r="AF16" s="464"/>
      <c r="AJ16" s="470" t="s">
        <v>383</v>
      </c>
      <c r="AL16" s="471" t="s">
        <v>384</v>
      </c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</row>
    <row r="17" spans="16:51" ht="15"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</row>
    <row r="18" spans="1:52" ht="13.5" customHeight="1">
      <c r="A18" s="472" t="s">
        <v>373</v>
      </c>
      <c r="B18" s="464"/>
      <c r="C18" s="547" t="s">
        <v>18</v>
      </c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P18" s="473" t="s">
        <v>375</v>
      </c>
      <c r="Q18" s="464"/>
      <c r="R18" s="548" t="s">
        <v>385</v>
      </c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J18" s="474" t="s">
        <v>378</v>
      </c>
      <c r="AL18" s="549" t="s">
        <v>386</v>
      </c>
      <c r="AM18" s="549"/>
      <c r="AN18" s="549"/>
      <c r="AO18" s="549"/>
      <c r="AP18" s="549"/>
      <c r="AQ18" s="549"/>
      <c r="AR18" s="549"/>
      <c r="AS18" s="549"/>
      <c r="AT18" s="549"/>
      <c r="AU18" s="549"/>
      <c r="AV18" s="549"/>
      <c r="AW18" s="549"/>
      <c r="AX18" s="549"/>
      <c r="AY18" s="549"/>
      <c r="AZ18" s="549"/>
    </row>
    <row r="19" spans="1:52" ht="15">
      <c r="A19" s="464"/>
      <c r="B19" s="464"/>
      <c r="C19" s="475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L19" s="549"/>
      <c r="AM19" s="549"/>
      <c r="AN19" s="549"/>
      <c r="AO19" s="549"/>
      <c r="AP19" s="549"/>
      <c r="AQ19" s="549"/>
      <c r="AR19" s="549"/>
      <c r="AS19" s="549"/>
      <c r="AT19" s="549"/>
      <c r="AU19" s="549"/>
      <c r="AV19" s="549"/>
      <c r="AW19" s="549"/>
      <c r="AX19" s="549"/>
      <c r="AY19" s="549"/>
      <c r="AZ19" s="549"/>
    </row>
    <row r="20" spans="1:52" ht="13.5" customHeight="1">
      <c r="A20" s="476" t="s">
        <v>372</v>
      </c>
      <c r="B20" s="464"/>
      <c r="C20" s="547" t="s">
        <v>20</v>
      </c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P20" s="477" t="s">
        <v>377</v>
      </c>
      <c r="R20" s="550" t="s">
        <v>387</v>
      </c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J20" s="478" t="s">
        <v>379</v>
      </c>
      <c r="AK20" s="464"/>
      <c r="AL20" s="551" t="s">
        <v>388</v>
      </c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</row>
    <row r="21" spans="38:52" ht="15">
      <c r="AL21" s="551"/>
      <c r="AM21" s="551"/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</row>
  </sheetData>
  <sheetProtection/>
  <mergeCells count="67">
    <mergeCell ref="A1:AZ1"/>
    <mergeCell ref="A3:A8"/>
    <mergeCell ref="B3:F3"/>
    <mergeCell ref="G3:J3"/>
    <mergeCell ref="K3:O3"/>
    <mergeCell ref="P3:R3"/>
    <mergeCell ref="S3:V3"/>
    <mergeCell ref="W3:Z3"/>
    <mergeCell ref="AA3:AE3"/>
    <mergeCell ref="AF3:AI3"/>
    <mergeCell ref="AJ3:AM3"/>
    <mergeCell ref="AN3:AR3"/>
    <mergeCell ref="AS3:AV3"/>
    <mergeCell ref="AW3:AZ3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AD4:AD8"/>
    <mergeCell ref="AE4:AE8"/>
    <mergeCell ref="AF4:AF8"/>
    <mergeCell ref="AG4:AG8"/>
    <mergeCell ref="X4:X8"/>
    <mergeCell ref="Y4:Y8"/>
    <mergeCell ref="Z4:Z8"/>
    <mergeCell ref="AA4:AA8"/>
    <mergeCell ref="AB4:AB8"/>
    <mergeCell ref="AR4:AR8"/>
    <mergeCell ref="A14:P14"/>
    <mergeCell ref="V14:AE14"/>
    <mergeCell ref="C16:M16"/>
    <mergeCell ref="R16:AA16"/>
    <mergeCell ref="AM4:AM8"/>
    <mergeCell ref="AN4:AN8"/>
    <mergeCell ref="AO4:AO8"/>
    <mergeCell ref="AP4:AP8"/>
    <mergeCell ref="AQ4:AQ8"/>
    <mergeCell ref="AH4:AH8"/>
    <mergeCell ref="AI4:AI8"/>
    <mergeCell ref="AJ4:AJ8"/>
    <mergeCell ref="AK4:AK8"/>
    <mergeCell ref="AL4:AL8"/>
    <mergeCell ref="AC4:AC8"/>
    <mergeCell ref="C18:M18"/>
    <mergeCell ref="R18:AG18"/>
    <mergeCell ref="AL18:AZ19"/>
    <mergeCell ref="C20:M20"/>
    <mergeCell ref="R20:AG20"/>
    <mergeCell ref="AL20:AZ21"/>
  </mergeCells>
  <printOptions/>
  <pageMargins left="0.290277777777778" right="0.170138888888889" top="0.45" bottom="0.75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Ittris</dc:creator>
  <cp:keywords/>
  <dc:description/>
  <cp:lastModifiedBy>Ittris</cp:lastModifiedBy>
  <cp:lastPrinted>2020-01-10T05:09:48Z</cp:lastPrinted>
  <dcterms:created xsi:type="dcterms:W3CDTF">2006-09-28T05:33:49Z</dcterms:created>
  <dcterms:modified xsi:type="dcterms:W3CDTF">2020-09-08T03:15:58Z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